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contreras\Desktop\Insude\Transparencia\"/>
    </mc:Choice>
  </mc:AlternateContent>
  <bookViews>
    <workbookView xWindow="0" yWindow="0" windowWidth="21600" windowHeight="8535" activeTab="3"/>
  </bookViews>
  <sheets>
    <sheet name="producto SENPA" sheetId="1" r:id="rId1"/>
    <sheet name="Hoja2" sheetId="2" r:id="rId2"/>
    <sheet name="EJECUCION 2DO TIRMESTRE" sheetId="3" r:id="rId3"/>
    <sheet name="PROG. FISICA FIN 2D. TRI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23" i="3"/>
  <c r="D25" i="3" s="1"/>
  <c r="D36" i="3"/>
  <c r="D14" i="3"/>
  <c r="Q12" i="1"/>
  <c r="Q13" i="1"/>
  <c r="Q11" i="1"/>
  <c r="H14" i="2"/>
  <c r="H32" i="2"/>
  <c r="H24" i="2"/>
  <c r="T32" i="2"/>
  <c r="T24" i="2"/>
  <c r="T14" i="2"/>
  <c r="V14" i="2" s="1"/>
  <c r="P32" i="2"/>
  <c r="P24" i="2"/>
  <c r="P14" i="2"/>
  <c r="L32" i="2"/>
  <c r="L24" i="2"/>
  <c r="L14" i="2"/>
  <c r="D38" i="3" l="1"/>
  <c r="V24" i="2"/>
  <c r="W24" i="2" s="1"/>
  <c r="V32" i="2"/>
  <c r="W32" i="2" s="1"/>
  <c r="T34" i="2"/>
  <c r="P34" i="2"/>
  <c r="L34" i="2"/>
  <c r="H34" i="2"/>
  <c r="H12" i="1"/>
  <c r="H13" i="1"/>
  <c r="D32" i="2"/>
  <c r="D24" i="2"/>
  <c r="D14" i="2"/>
  <c r="W14" i="2" s="1"/>
  <c r="D34" i="2" l="1"/>
  <c r="V34" i="2"/>
  <c r="W34" i="2" s="1"/>
</calcChain>
</file>

<file path=xl/sharedStrings.xml><?xml version="1.0" encoding="utf-8"?>
<sst xmlns="http://schemas.openxmlformats.org/spreadsheetml/2006/main" count="270" uniqueCount="78">
  <si>
    <t>Capítulo: 0203 Ministerio de Defensa</t>
  </si>
  <si>
    <t>Sub-Capítulo: 01 Ministerio de Defensa</t>
  </si>
  <si>
    <t>PRODUCTO</t>
  </si>
  <si>
    <t>UNIDAD DE MEDIDA</t>
  </si>
  <si>
    <t>Beneficiario</t>
  </si>
  <si>
    <t xml:space="preserve">Formulación </t>
  </si>
  <si>
    <t>Trimestre 1</t>
  </si>
  <si>
    <t>Trimestre 2</t>
  </si>
  <si>
    <t>Trimestre 3</t>
  </si>
  <si>
    <t>Trimestre 4</t>
  </si>
  <si>
    <t>Meta Formulada</t>
  </si>
  <si>
    <t>Presupuesto Formulado</t>
  </si>
  <si>
    <t>Presupuesto Asignado</t>
  </si>
  <si>
    <t>Meta Programada</t>
  </si>
  <si>
    <t>Presupuesto Programado</t>
  </si>
  <si>
    <t>PROGRAMACIÓN  ANUAL 2018</t>
  </si>
  <si>
    <t>Programación Anual</t>
  </si>
  <si>
    <t>UNIDAD EJECUTORA: 0030 SERVICIO NACIONAL DE PROTECCION AMBIENTAL</t>
  </si>
  <si>
    <t>Número de operativos de vigilancia realizados.</t>
  </si>
  <si>
    <t>Atención de denuncias ambientales realizadas a través del  SENPA.5458</t>
  </si>
  <si>
    <t>Número de denuncias atendidas.</t>
  </si>
  <si>
    <t>No cambio sugerido</t>
  </si>
  <si>
    <t>Personas capacitadas.</t>
  </si>
  <si>
    <t>PRODUCTO 1</t>
  </si>
  <si>
    <t xml:space="preserve">SUELDOS </t>
  </si>
  <si>
    <t>COMBUSTIBLE</t>
  </si>
  <si>
    <t xml:space="preserve">RACION </t>
  </si>
  <si>
    <t>AGUA</t>
  </si>
  <si>
    <t>ELECTRICIDAD</t>
  </si>
  <si>
    <t xml:space="preserve">SEGUROS </t>
  </si>
  <si>
    <t>PRENDAS DE VESTIR</t>
  </si>
  <si>
    <t>LLANTAS Y NEUMANTICOS</t>
  </si>
  <si>
    <t>PRDUCTOS METALICOS</t>
  </si>
  <si>
    <t>PRODUCTOS VARIOS</t>
  </si>
  <si>
    <t>PRODUCTO 2</t>
  </si>
  <si>
    <t>TELEFONO E INTERNT</t>
  </si>
  <si>
    <t>VAITICOS DENTRO DEL PAIS</t>
  </si>
  <si>
    <t xml:space="preserve">RACIONES </t>
  </si>
  <si>
    <t xml:space="preserve">COMBUSTIBLE </t>
  </si>
  <si>
    <t xml:space="preserve">PAPEL DE ESCRITORIO </t>
  </si>
  <si>
    <t>UTILIES DE OFICINA</t>
  </si>
  <si>
    <t>PRODUCTO 3</t>
  </si>
  <si>
    <t>VIATICOS FUERA</t>
  </si>
  <si>
    <t xml:space="preserve">PASAJES </t>
  </si>
  <si>
    <t>ALQUILER FOTOCOPIADORA</t>
  </si>
  <si>
    <t xml:space="preserve">PAPEL ESCRITORIO </t>
  </si>
  <si>
    <t>UTILES DE OFICINA</t>
  </si>
  <si>
    <t>Vigilancia, monitoreo y proteccion del medio ambiente y los recursos naturales en todo el territorio nacional.</t>
  </si>
  <si>
    <t>Fortalacimiento de las capacidades militares en lo relativo a la ley 64-00 de Medio Ambiente y Recursos Naturales.</t>
  </si>
  <si>
    <t>TRIEMESTRE 1</t>
  </si>
  <si>
    <t>TRIEMESTRE 2</t>
  </si>
  <si>
    <t xml:space="preserve">PROGRAMACION ANUAL </t>
  </si>
  <si>
    <t xml:space="preserve">UTILES DE OFICINA </t>
  </si>
  <si>
    <t xml:space="preserve">PRODUCTOS VARIOS </t>
  </si>
  <si>
    <t xml:space="preserve">TOTAL GENERAL </t>
  </si>
  <si>
    <t>AUTOMOVILES /CAMIONES</t>
  </si>
  <si>
    <t>TRIEMESTRE 3</t>
  </si>
  <si>
    <t>TRIEMESTRE 4</t>
  </si>
  <si>
    <t xml:space="preserve">TOTAL </t>
  </si>
  <si>
    <t xml:space="preserve">Nota: El aumento del 2do. Trimestre en el Presupuesto Asignado se debe a que en este Servicio Nacional de Proteccion Ambiental hemos iniciado el proceso para la </t>
  </si>
  <si>
    <t>Medio Ambiente en todo el Territorio Nacional, hemos tenido que recurrir hacer coordinaciones con diferentes Instituciones para cumplir con las Metas Programadas.</t>
  </si>
  <si>
    <t xml:space="preserve">Adquisicion de Camionetas y Motores (Licitacion Publica), los cuales se necesitan con carácter de urgencia, para poder dar repuestas a la Proteccion del  </t>
  </si>
  <si>
    <t>Atención de denuncias ambientales realizadas a través del  SENPA.</t>
  </si>
  <si>
    <t>Militares, Asimilados, Civiles.</t>
  </si>
  <si>
    <t>Población en General</t>
  </si>
  <si>
    <t>PRODUCTOS DE CEMENTO</t>
  </si>
  <si>
    <t>PRODUCTOS DE VIDRIO</t>
  </si>
  <si>
    <t>PRODUCTOS DE PORCELANATO</t>
  </si>
  <si>
    <t>ELECTRODIMESTICO</t>
  </si>
  <si>
    <t>UNIDAD EJECUTORA: 0028 INSTITUTO SUPERIOR PARA LA DEFENSA (INSUDE)</t>
  </si>
  <si>
    <t>PRODUCTO 6522</t>
  </si>
  <si>
    <t>Civiles y Militares reciben servicio de Titulacion en Ciencias Militares, Nvales y Aeronauticas</t>
  </si>
  <si>
    <t>Titulos Emitidos y Avalados</t>
  </si>
  <si>
    <t>Militares y Civiles</t>
  </si>
  <si>
    <t>PRODUCTO INTERMEDIO</t>
  </si>
  <si>
    <t>Registro y Coordinacion de Publicaciones de Educacion Superior</t>
  </si>
  <si>
    <t>Publicaciones de Investigacion</t>
  </si>
  <si>
    <t>PROGRAMACIÓN 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</si>
</sst>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1"/>
      <color rgb="FF1F4E79"/>
      <name val="Century Gothic"/>
      <family val="2"/>
    </font>
    <font>
      <b/>
      <sz val="10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7"/>
      <color rgb="FF000000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4" tint="-0.249977111117893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>
      <alignment horizontal="center" vertical="top" wrapText="1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4" fontId="0" fillId="0" borderId="0" xfId="0" applyNumberFormat="1"/>
    <xf numFmtId="4" fontId="13" fillId="0" borderId="0" xfId="0" applyNumberFormat="1" applyFont="1"/>
    <xf numFmtId="0" fontId="13" fillId="0" borderId="0" xfId="0" applyFont="1"/>
    <xf numFmtId="4" fontId="0" fillId="2" borderId="0" xfId="0" applyNumberFormat="1" applyFill="1"/>
    <xf numFmtId="4" fontId="13" fillId="2" borderId="0" xfId="0" applyNumberFormat="1" applyFont="1" applyFill="1"/>
    <xf numFmtId="0" fontId="13" fillId="2" borderId="0" xfId="0" applyFont="1" applyFill="1"/>
    <xf numFmtId="0" fontId="0" fillId="8" borderId="0" xfId="0" applyFill="1"/>
    <xf numFmtId="4" fontId="0" fillId="8" borderId="0" xfId="0" applyNumberFormat="1" applyFill="1"/>
    <xf numFmtId="4" fontId="13" fillId="8" borderId="0" xfId="0" applyNumberFormat="1" applyFont="1" applyFill="1"/>
    <xf numFmtId="0" fontId="13" fillId="8" borderId="0" xfId="0" applyFont="1" applyFill="1"/>
    <xf numFmtId="0" fontId="13" fillId="0" borderId="0" xfId="0" applyFont="1" applyFill="1" applyAlignment="1">
      <alignment horizontal="center"/>
    </xf>
    <xf numFmtId="4" fontId="0" fillId="0" borderId="0" xfId="0" applyNumberFormat="1" applyFill="1"/>
    <xf numFmtId="4" fontId="13" fillId="0" borderId="0" xfId="0" applyNumberFormat="1" applyFont="1" applyFill="1"/>
    <xf numFmtId="0" fontId="0" fillId="9" borderId="0" xfId="0" applyFill="1"/>
    <xf numFmtId="4" fontId="0" fillId="9" borderId="0" xfId="0" applyNumberFormat="1" applyFill="1"/>
    <xf numFmtId="4" fontId="13" fillId="9" borderId="0" xfId="0" applyNumberFormat="1" applyFont="1" applyFill="1"/>
    <xf numFmtId="0" fontId="13" fillId="9" borderId="0" xfId="0" applyFont="1" applyFill="1"/>
    <xf numFmtId="0" fontId="0" fillId="10" borderId="0" xfId="0" applyFill="1"/>
    <xf numFmtId="4" fontId="0" fillId="10" borderId="0" xfId="0" applyNumberFormat="1" applyFill="1"/>
    <xf numFmtId="4" fontId="13" fillId="10" borderId="0" xfId="0" applyNumberFormat="1" applyFont="1" applyFill="1"/>
    <xf numFmtId="0" fontId="13" fillId="10" borderId="0" xfId="0" applyFont="1" applyFill="1"/>
    <xf numFmtId="0" fontId="0" fillId="11" borderId="0" xfId="0" applyFill="1"/>
    <xf numFmtId="4" fontId="0" fillId="11" borderId="0" xfId="0" applyNumberFormat="1" applyFill="1"/>
    <xf numFmtId="4" fontId="13" fillId="11" borderId="0" xfId="0" applyNumberFormat="1" applyFont="1" applyFill="1"/>
    <xf numFmtId="0" fontId="13" fillId="11" borderId="0" xfId="0" applyFont="1" applyFill="1"/>
    <xf numFmtId="0" fontId="13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10" fillId="2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9" workbookViewId="0">
      <selection sqref="A1:Q20"/>
    </sheetView>
  </sheetViews>
  <sheetFormatPr baseColWidth="10" defaultRowHeight="15" x14ac:dyDescent="0.25"/>
  <cols>
    <col min="2" max="2" width="13.42578125" customWidth="1"/>
    <col min="3" max="3" width="18" customWidth="1"/>
    <col min="4" max="4" width="12.28515625" customWidth="1"/>
    <col min="5" max="5" width="9.85546875" customWidth="1"/>
    <col min="7" max="7" width="10.42578125" customWidth="1"/>
    <col min="8" max="8" width="11.42578125" customWidth="1"/>
    <col min="9" max="9" width="10.42578125" customWidth="1"/>
    <col min="10" max="11" width="10.5703125" customWidth="1"/>
    <col min="12" max="13" width="10.7109375" customWidth="1"/>
    <col min="14" max="14" width="10.5703125" customWidth="1"/>
    <col min="15" max="15" width="10.42578125" customWidth="1"/>
    <col min="16" max="16" width="10.5703125" customWidth="1"/>
  </cols>
  <sheetData>
    <row r="1" spans="1:18" ht="18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ht="16.5" x14ac:dyDescent="0.2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s="11" customFormat="1" ht="16.5" x14ac:dyDescent="0.25">
      <c r="A3" s="13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ht="16.5" x14ac:dyDescent="0.25">
      <c r="A4" s="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6" spans="1:18" x14ac:dyDescent="0.25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ht="15.75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ht="15" customHeight="1" x14ac:dyDescent="0.25">
      <c r="A8" s="53" t="s">
        <v>15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8" x14ac:dyDescent="0.25">
      <c r="A9" s="62" t="s">
        <v>2</v>
      </c>
      <c r="B9" s="63"/>
      <c r="C9" s="66" t="s">
        <v>3</v>
      </c>
      <c r="D9" s="66" t="s">
        <v>4</v>
      </c>
      <c r="E9" s="68" t="s">
        <v>5</v>
      </c>
      <c r="F9" s="69"/>
      <c r="G9" s="60" t="s">
        <v>16</v>
      </c>
      <c r="H9" s="61"/>
      <c r="I9" s="56" t="s">
        <v>6</v>
      </c>
      <c r="J9" s="56"/>
      <c r="K9" s="56" t="s">
        <v>7</v>
      </c>
      <c r="L9" s="56"/>
      <c r="M9" s="56" t="s">
        <v>8</v>
      </c>
      <c r="N9" s="56"/>
      <c r="O9" s="56" t="s">
        <v>9</v>
      </c>
      <c r="P9" s="57"/>
    </row>
    <row r="10" spans="1:18" ht="18" x14ac:dyDescent="0.25">
      <c r="A10" s="64"/>
      <c r="B10" s="65"/>
      <c r="C10" s="67"/>
      <c r="D10" s="67"/>
      <c r="E10" s="9" t="s">
        <v>10</v>
      </c>
      <c r="F10" s="9" t="s">
        <v>11</v>
      </c>
      <c r="G10" s="10" t="s">
        <v>13</v>
      </c>
      <c r="H10" s="10" t="s">
        <v>14</v>
      </c>
      <c r="I10" s="5" t="s">
        <v>13</v>
      </c>
      <c r="J10" s="5" t="s">
        <v>12</v>
      </c>
      <c r="K10" s="5" t="s">
        <v>13</v>
      </c>
      <c r="L10" s="5" t="s">
        <v>12</v>
      </c>
      <c r="M10" s="5" t="s">
        <v>13</v>
      </c>
      <c r="N10" s="5" t="s">
        <v>12</v>
      </c>
      <c r="O10" s="5" t="s">
        <v>13</v>
      </c>
      <c r="P10" s="15" t="s">
        <v>12</v>
      </c>
    </row>
    <row r="11" spans="1:18" ht="135.75" customHeight="1" x14ac:dyDescent="0.25">
      <c r="A11" s="58" t="s">
        <v>47</v>
      </c>
      <c r="B11" s="59"/>
      <c r="C11" s="7" t="s">
        <v>18</v>
      </c>
      <c r="D11" s="7" t="s">
        <v>64</v>
      </c>
      <c r="E11" s="6">
        <v>16000</v>
      </c>
      <c r="F11" s="6">
        <v>75752314</v>
      </c>
      <c r="G11" s="6">
        <v>16000</v>
      </c>
      <c r="H11" s="6">
        <v>92183843.25</v>
      </c>
      <c r="I11" s="6">
        <v>3267</v>
      </c>
      <c r="J11" s="6">
        <v>18365114.75</v>
      </c>
      <c r="K11" s="6">
        <v>3800</v>
      </c>
      <c r="L11" s="6">
        <v>30774429.870000001</v>
      </c>
      <c r="M11" s="6">
        <v>4300</v>
      </c>
      <c r="N11" s="6">
        <v>18851990.379999999</v>
      </c>
      <c r="O11" s="6">
        <v>4633</v>
      </c>
      <c r="P11" s="16">
        <v>24192308</v>
      </c>
      <c r="Q11" s="17">
        <f>+P11+N11+L11+J11</f>
        <v>92183843</v>
      </c>
      <c r="R11" s="17"/>
    </row>
    <row r="12" spans="1:18" ht="33" customHeight="1" x14ac:dyDescent="0.25">
      <c r="A12" s="58" t="s">
        <v>62</v>
      </c>
      <c r="B12" s="59" t="s">
        <v>19</v>
      </c>
      <c r="C12" s="7" t="s">
        <v>20</v>
      </c>
      <c r="D12" s="7" t="s">
        <v>64</v>
      </c>
      <c r="E12" s="6">
        <v>2208</v>
      </c>
      <c r="F12" s="6">
        <v>10167640</v>
      </c>
      <c r="G12" s="6">
        <v>2208</v>
      </c>
      <c r="H12" s="6">
        <f>+Hoja2!D17+Hoja2!D18+Hoja2!D19+Hoja2!D20+Hoja2!D21+Hoja2!D22+Hoja2!D23</f>
        <v>17243884</v>
      </c>
      <c r="I12" s="6">
        <v>552</v>
      </c>
      <c r="J12" s="6">
        <v>2516313</v>
      </c>
      <c r="K12" s="6">
        <v>552</v>
      </c>
      <c r="L12" s="6">
        <v>2846493.57</v>
      </c>
      <c r="M12" s="6">
        <v>552</v>
      </c>
      <c r="N12" s="6">
        <v>5168494</v>
      </c>
      <c r="O12" s="6">
        <v>552</v>
      </c>
      <c r="P12" s="16">
        <v>6713583.4299999997</v>
      </c>
      <c r="Q12" s="17">
        <f t="shared" ref="Q12:Q13" si="0">+P12+N12+L12+J12</f>
        <v>17244884</v>
      </c>
      <c r="R12" s="17"/>
    </row>
    <row r="13" spans="1:18" ht="33" customHeight="1" x14ac:dyDescent="0.25">
      <c r="A13" s="58" t="s">
        <v>48</v>
      </c>
      <c r="B13" s="59" t="s">
        <v>21</v>
      </c>
      <c r="C13" s="7" t="s">
        <v>22</v>
      </c>
      <c r="D13" s="7" t="s">
        <v>63</v>
      </c>
      <c r="E13" s="6">
        <v>770</v>
      </c>
      <c r="F13" s="6">
        <v>476120</v>
      </c>
      <c r="G13" s="6">
        <v>770</v>
      </c>
      <c r="H13" s="6">
        <f>150000+200000+400000+500000+1063993+2000000</f>
        <v>4313993</v>
      </c>
      <c r="I13" s="6">
        <v>150</v>
      </c>
      <c r="J13" s="6">
        <v>322137</v>
      </c>
      <c r="K13" s="6">
        <v>200</v>
      </c>
      <c r="L13" s="6">
        <v>289700</v>
      </c>
      <c r="M13" s="6">
        <v>200</v>
      </c>
      <c r="N13" s="6">
        <v>2718000</v>
      </c>
      <c r="O13" s="6">
        <v>220</v>
      </c>
      <c r="P13" s="16">
        <v>986652.68</v>
      </c>
      <c r="Q13" s="17">
        <f t="shared" si="0"/>
        <v>4316489.68</v>
      </c>
    </row>
    <row r="15" spans="1:18" x14ac:dyDescent="0.25">
      <c r="H15" s="18"/>
    </row>
    <row r="16" spans="1:18" x14ac:dyDescent="0.25">
      <c r="G16" s="17"/>
      <c r="H16" s="17"/>
    </row>
    <row r="17" spans="3:16" x14ac:dyDescent="0.25">
      <c r="J17" s="17"/>
    </row>
    <row r="18" spans="3:16" x14ac:dyDescent="0.25">
      <c r="C18" s="20" t="s">
        <v>59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3:16" x14ac:dyDescent="0.25">
      <c r="C19" s="20" t="s">
        <v>61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3:16" x14ac:dyDescent="0.25">
      <c r="C20" s="20" t="s">
        <v>60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</sheetData>
  <mergeCells count="16">
    <mergeCell ref="A12:B12"/>
    <mergeCell ref="A13:B13"/>
    <mergeCell ref="G9:H9"/>
    <mergeCell ref="I9:J9"/>
    <mergeCell ref="K9:L9"/>
    <mergeCell ref="A9:B10"/>
    <mergeCell ref="C9:C10"/>
    <mergeCell ref="D9:D10"/>
    <mergeCell ref="E9:F9"/>
    <mergeCell ref="A11:B11"/>
    <mergeCell ref="A1:P1"/>
    <mergeCell ref="B4:P4"/>
    <mergeCell ref="A6:P6"/>
    <mergeCell ref="A8:P8"/>
    <mergeCell ref="M9:N9"/>
    <mergeCell ref="O9:P9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topLeftCell="B1" workbookViewId="0">
      <selection activeCell="J2" sqref="J2:L34"/>
    </sheetView>
  </sheetViews>
  <sheetFormatPr baseColWidth="10" defaultRowHeight="15" x14ac:dyDescent="0.25"/>
  <cols>
    <col min="1" max="1" width="3.42578125" customWidth="1"/>
    <col min="2" max="2" width="12.28515625" bestFit="1" customWidth="1"/>
    <col min="3" max="3" width="25.7109375" bestFit="1" customWidth="1"/>
    <col min="4" max="4" width="13.7109375" style="18" bestFit="1" customWidth="1"/>
    <col min="5" max="5" width="4.28515625" customWidth="1"/>
    <col min="6" max="6" width="12.28515625" bestFit="1" customWidth="1"/>
    <col min="7" max="7" width="25.7109375" bestFit="1" customWidth="1"/>
    <col min="8" max="8" width="12.7109375" bestFit="1" customWidth="1"/>
    <col min="9" max="9" width="5.42578125" style="11" customWidth="1"/>
    <col min="10" max="10" width="12.28515625" bestFit="1" customWidth="1"/>
    <col min="11" max="11" width="25.7109375" bestFit="1" customWidth="1"/>
    <col min="12" max="12" width="13.7109375" bestFit="1" customWidth="1"/>
    <col min="13" max="13" width="7.42578125" customWidth="1"/>
    <col min="14" max="14" width="12.28515625" bestFit="1" customWidth="1"/>
    <col min="15" max="15" width="25.7109375" bestFit="1" customWidth="1"/>
    <col min="16" max="16" width="13.7109375" bestFit="1" customWidth="1"/>
    <col min="17" max="17" width="6.140625" customWidth="1"/>
    <col min="18" max="18" width="12.28515625" bestFit="1" customWidth="1"/>
    <col min="19" max="19" width="25.7109375" bestFit="1" customWidth="1"/>
    <col min="20" max="20" width="13.7109375" bestFit="1" customWidth="1"/>
    <col min="22" max="22" width="13.7109375" bestFit="1" customWidth="1"/>
    <col min="23" max="23" width="12.7109375" bestFit="1" customWidth="1"/>
  </cols>
  <sheetData>
    <row r="2" spans="2:23" x14ac:dyDescent="0.25">
      <c r="B2" s="23" t="s">
        <v>23</v>
      </c>
      <c r="C2" s="70" t="s">
        <v>51</v>
      </c>
      <c r="D2" s="70"/>
      <c r="F2" s="27" t="s">
        <v>23</v>
      </c>
      <c r="G2" s="71" t="s">
        <v>49</v>
      </c>
      <c r="H2" s="71"/>
      <c r="I2" s="28"/>
      <c r="J2" s="34" t="s">
        <v>23</v>
      </c>
      <c r="K2" s="72" t="s">
        <v>50</v>
      </c>
      <c r="L2" s="72"/>
      <c r="N2" s="35" t="s">
        <v>23</v>
      </c>
      <c r="O2" s="73" t="s">
        <v>56</v>
      </c>
      <c r="P2" s="73"/>
      <c r="R2" s="39" t="s">
        <v>23</v>
      </c>
      <c r="S2" s="74" t="s">
        <v>57</v>
      </c>
      <c r="T2" s="74"/>
    </row>
    <row r="3" spans="2:23" x14ac:dyDescent="0.25">
      <c r="B3" s="12"/>
      <c r="C3" s="12" t="s">
        <v>24</v>
      </c>
      <c r="D3" s="21">
        <v>73731633.25</v>
      </c>
      <c r="F3" s="24"/>
      <c r="G3" s="24" t="s">
        <v>24</v>
      </c>
      <c r="H3" s="25">
        <v>17183608.109999999</v>
      </c>
      <c r="I3" s="29"/>
      <c r="J3" s="31"/>
      <c r="K3" s="31" t="s">
        <v>24</v>
      </c>
      <c r="L3" s="32">
        <v>17818506</v>
      </c>
      <c r="N3" s="35"/>
      <c r="O3" s="35" t="s">
        <v>24</v>
      </c>
      <c r="P3" s="36">
        <v>17818506</v>
      </c>
      <c r="R3" s="39"/>
      <c r="S3" s="39" t="s">
        <v>24</v>
      </c>
      <c r="T3" s="40">
        <v>23201309</v>
      </c>
      <c r="V3" s="18"/>
      <c r="W3" s="18"/>
    </row>
    <row r="4" spans="2:23" x14ac:dyDescent="0.25">
      <c r="B4" s="12"/>
      <c r="C4" s="12" t="s">
        <v>25</v>
      </c>
      <c r="D4" s="21">
        <v>4400000</v>
      </c>
      <c r="F4" s="24"/>
      <c r="G4" s="24" t="s">
        <v>25</v>
      </c>
      <c r="H4" s="25">
        <v>366666</v>
      </c>
      <c r="I4" s="29"/>
      <c r="J4" s="31"/>
      <c r="K4" s="31" t="s">
        <v>25</v>
      </c>
      <c r="L4" s="32">
        <v>366666</v>
      </c>
      <c r="N4" s="35"/>
      <c r="O4" s="35" t="s">
        <v>25</v>
      </c>
      <c r="P4" s="36">
        <v>366666</v>
      </c>
      <c r="R4" s="39"/>
      <c r="S4" s="39" t="s">
        <v>25</v>
      </c>
      <c r="T4" s="40">
        <v>366666</v>
      </c>
      <c r="V4" s="18"/>
      <c r="W4" s="18"/>
    </row>
    <row r="5" spans="2:23" x14ac:dyDescent="0.25">
      <c r="B5" s="12"/>
      <c r="C5" s="12" t="s">
        <v>26</v>
      </c>
      <c r="D5" s="21">
        <v>4000000</v>
      </c>
      <c r="F5" s="24"/>
      <c r="G5" s="24" t="s">
        <v>26</v>
      </c>
      <c r="H5" s="25">
        <v>333333</v>
      </c>
      <c r="I5" s="29"/>
      <c r="J5" s="31"/>
      <c r="K5" s="31" t="s">
        <v>26</v>
      </c>
      <c r="L5" s="32">
        <v>333333</v>
      </c>
      <c r="N5" s="35"/>
      <c r="O5" s="35" t="s">
        <v>26</v>
      </c>
      <c r="P5" s="36">
        <v>333333</v>
      </c>
      <c r="R5" s="39"/>
      <c r="S5" s="39" t="s">
        <v>26</v>
      </c>
      <c r="T5" s="40">
        <v>333333</v>
      </c>
      <c r="V5" s="18"/>
      <c r="W5" s="18"/>
    </row>
    <row r="6" spans="2:23" x14ac:dyDescent="0.25">
      <c r="B6" s="12"/>
      <c r="C6" s="12" t="s">
        <v>27</v>
      </c>
      <c r="D6" s="21">
        <v>24000</v>
      </c>
      <c r="F6" s="24"/>
      <c r="G6" s="24" t="s">
        <v>27</v>
      </c>
      <c r="H6" s="25">
        <v>6321</v>
      </c>
      <c r="I6" s="29"/>
      <c r="J6" s="31"/>
      <c r="K6" s="31" t="s">
        <v>27</v>
      </c>
      <c r="L6" s="32">
        <v>6000</v>
      </c>
      <c r="N6" s="35"/>
      <c r="O6" s="35" t="s">
        <v>27</v>
      </c>
      <c r="P6" s="36">
        <v>6000</v>
      </c>
      <c r="R6" s="39"/>
      <c r="S6" s="39" t="s">
        <v>27</v>
      </c>
      <c r="T6" s="40">
        <v>6000</v>
      </c>
      <c r="V6" s="18"/>
      <c r="W6" s="18"/>
    </row>
    <row r="7" spans="2:23" x14ac:dyDescent="0.25">
      <c r="B7" s="12"/>
      <c r="C7" s="12" t="s">
        <v>28</v>
      </c>
      <c r="D7" s="21">
        <v>1080000</v>
      </c>
      <c r="F7" s="24"/>
      <c r="G7" s="24" t="s">
        <v>28</v>
      </c>
      <c r="H7" s="25">
        <v>227897.14</v>
      </c>
      <c r="I7" s="29"/>
      <c r="J7" s="31"/>
      <c r="K7" s="31" t="s">
        <v>28</v>
      </c>
      <c r="L7" s="32">
        <v>285000</v>
      </c>
      <c r="N7" s="35"/>
      <c r="O7" s="35" t="s">
        <v>28</v>
      </c>
      <c r="P7" s="36">
        <v>285000</v>
      </c>
      <c r="R7" s="39"/>
      <c r="S7" s="39" t="s">
        <v>28</v>
      </c>
      <c r="T7" s="40">
        <v>285000</v>
      </c>
      <c r="V7" s="18"/>
      <c r="W7" s="18"/>
    </row>
    <row r="8" spans="2:23" x14ac:dyDescent="0.25">
      <c r="B8" s="12"/>
      <c r="C8" s="12" t="s">
        <v>29</v>
      </c>
      <c r="D8" s="21">
        <v>848700</v>
      </c>
      <c r="F8" s="24"/>
      <c r="G8" s="24" t="s">
        <v>29</v>
      </c>
      <c r="H8" s="25">
        <v>247289.75</v>
      </c>
      <c r="I8" s="29"/>
      <c r="J8" s="31"/>
      <c r="K8" s="31" t="s">
        <v>29</v>
      </c>
      <c r="L8" s="32">
        <v>558924.87</v>
      </c>
      <c r="N8" s="35"/>
      <c r="O8" s="35" t="s">
        <v>29</v>
      </c>
      <c r="P8" s="36">
        <v>42485.38</v>
      </c>
      <c r="R8" s="39"/>
      <c r="S8" s="39" t="s">
        <v>29</v>
      </c>
      <c r="T8" s="40">
        <v>0</v>
      </c>
      <c r="V8" s="18"/>
      <c r="W8" s="18"/>
    </row>
    <row r="9" spans="2:23" x14ac:dyDescent="0.25">
      <c r="B9" s="12"/>
      <c r="C9" s="12" t="s">
        <v>30</v>
      </c>
      <c r="D9" s="21">
        <v>1452030</v>
      </c>
      <c r="F9" s="24"/>
      <c r="G9" s="24" t="s">
        <v>30</v>
      </c>
      <c r="H9" s="25">
        <v>0</v>
      </c>
      <c r="I9" s="29"/>
      <c r="J9" s="31"/>
      <c r="K9" s="31" t="s">
        <v>30</v>
      </c>
      <c r="L9" s="32">
        <v>206000</v>
      </c>
      <c r="N9" s="35"/>
      <c r="O9" s="35" t="s">
        <v>30</v>
      </c>
      <c r="P9" s="36">
        <v>0</v>
      </c>
      <c r="R9" s="39"/>
      <c r="S9" s="39" t="s">
        <v>30</v>
      </c>
      <c r="T9" s="40">
        <v>0</v>
      </c>
      <c r="V9" s="18"/>
      <c r="W9" s="18"/>
    </row>
    <row r="10" spans="2:23" x14ac:dyDescent="0.25">
      <c r="B10" s="12"/>
      <c r="C10" s="12" t="s">
        <v>31</v>
      </c>
      <c r="D10" s="21">
        <v>791425</v>
      </c>
      <c r="F10" s="24"/>
      <c r="G10" s="24" t="s">
        <v>31</v>
      </c>
      <c r="H10" s="25">
        <v>0</v>
      </c>
      <c r="I10" s="29"/>
      <c r="J10" s="31"/>
      <c r="K10" s="31" t="s">
        <v>31</v>
      </c>
      <c r="L10" s="32">
        <v>0</v>
      </c>
      <c r="N10" s="35"/>
      <c r="O10" s="35" t="s">
        <v>31</v>
      </c>
      <c r="P10" s="36">
        <v>0</v>
      </c>
      <c r="R10" s="39"/>
      <c r="S10" s="39" t="s">
        <v>31</v>
      </c>
      <c r="T10" s="40">
        <v>0</v>
      </c>
      <c r="V10" s="18"/>
      <c r="W10" s="18"/>
    </row>
    <row r="11" spans="2:23" x14ac:dyDescent="0.25">
      <c r="B11" s="12"/>
      <c r="C11" s="12" t="s">
        <v>32</v>
      </c>
      <c r="D11" s="21">
        <v>356055</v>
      </c>
      <c r="F11" s="24"/>
      <c r="G11" s="24" t="s">
        <v>32</v>
      </c>
      <c r="H11" s="25">
        <v>0</v>
      </c>
      <c r="I11" s="29"/>
      <c r="J11" s="31"/>
      <c r="K11" s="31" t="s">
        <v>32</v>
      </c>
      <c r="L11" s="32">
        <v>700000</v>
      </c>
      <c r="N11" s="35"/>
      <c r="O11" s="35" t="s">
        <v>32</v>
      </c>
      <c r="P11" s="36">
        <v>0</v>
      </c>
      <c r="R11" s="39"/>
      <c r="S11" s="39" t="s">
        <v>32</v>
      </c>
      <c r="T11" s="40">
        <v>0</v>
      </c>
      <c r="V11" s="18"/>
      <c r="W11" s="18"/>
    </row>
    <row r="12" spans="2:23" x14ac:dyDescent="0.25">
      <c r="B12" s="12"/>
      <c r="C12" s="12" t="s">
        <v>52</v>
      </c>
      <c r="D12" s="21">
        <v>1000000</v>
      </c>
      <c r="F12" s="24"/>
      <c r="G12" s="24" t="s">
        <v>46</v>
      </c>
      <c r="H12" s="25">
        <v>0</v>
      </c>
      <c r="I12" s="29"/>
      <c r="J12" s="31"/>
      <c r="K12" s="31" t="s">
        <v>46</v>
      </c>
      <c r="L12" s="32">
        <v>500000</v>
      </c>
      <c r="N12" s="35"/>
      <c r="O12" s="35" t="s">
        <v>46</v>
      </c>
      <c r="P12" s="36">
        <v>0</v>
      </c>
      <c r="R12" s="39"/>
      <c r="S12" s="39" t="s">
        <v>46</v>
      </c>
      <c r="T12" s="40">
        <v>0</v>
      </c>
      <c r="V12" s="18"/>
      <c r="W12" s="18"/>
    </row>
    <row r="13" spans="2:23" x14ac:dyDescent="0.25">
      <c r="B13" s="12"/>
      <c r="C13" s="12" t="s">
        <v>53</v>
      </c>
      <c r="D13" s="21">
        <v>4500000</v>
      </c>
      <c r="F13" s="24"/>
      <c r="G13" s="24" t="s">
        <v>33</v>
      </c>
      <c r="H13" s="25">
        <v>0</v>
      </c>
      <c r="I13" s="29"/>
      <c r="J13" s="31"/>
      <c r="K13" s="31" t="s">
        <v>55</v>
      </c>
      <c r="L13" s="32">
        <v>10000000</v>
      </c>
      <c r="N13" s="35"/>
      <c r="O13" s="35" t="s">
        <v>33</v>
      </c>
      <c r="P13" s="36">
        <v>0</v>
      </c>
      <c r="R13" s="39"/>
      <c r="S13" s="39" t="s">
        <v>33</v>
      </c>
      <c r="T13" s="40">
        <v>0</v>
      </c>
      <c r="V13" s="18"/>
      <c r="W13" s="18"/>
    </row>
    <row r="14" spans="2:23" x14ac:dyDescent="0.25">
      <c r="B14" s="12"/>
      <c r="C14" s="23" t="s">
        <v>58</v>
      </c>
      <c r="D14" s="22">
        <f>SUM(D3:D13)</f>
        <v>92183843.25</v>
      </c>
      <c r="F14" s="24"/>
      <c r="G14" s="24"/>
      <c r="H14" s="26">
        <f>SUM(H3:H13)</f>
        <v>18365115</v>
      </c>
      <c r="I14" s="30"/>
      <c r="J14" s="31"/>
      <c r="K14" s="31"/>
      <c r="L14" s="33">
        <f>SUM(L3:L13)</f>
        <v>30774429.870000001</v>
      </c>
      <c r="N14" s="35"/>
      <c r="O14" s="35"/>
      <c r="P14" s="37">
        <f>SUM(P3:P13)</f>
        <v>18851990.379999999</v>
      </c>
      <c r="R14" s="39"/>
      <c r="S14" s="39"/>
      <c r="T14" s="41">
        <f>SUM(T3:T13)</f>
        <v>24192308</v>
      </c>
      <c r="V14" s="18">
        <f>+T14+P14+L14+H14</f>
        <v>92183843.25</v>
      </c>
      <c r="W14" s="18">
        <f>+V14-D14</f>
        <v>0</v>
      </c>
    </row>
    <row r="15" spans="2:23" x14ac:dyDescent="0.25">
      <c r="B15" s="12"/>
      <c r="C15" s="12"/>
      <c r="D15" s="21"/>
      <c r="F15" s="24"/>
      <c r="G15" s="24"/>
      <c r="H15" s="25"/>
      <c r="I15" s="29"/>
      <c r="J15" s="31"/>
      <c r="K15" s="31"/>
      <c r="L15" s="32"/>
      <c r="N15" s="35"/>
      <c r="O15" s="35"/>
      <c r="P15" s="36"/>
      <c r="R15" s="39"/>
      <c r="S15" s="39"/>
      <c r="T15" s="40"/>
    </row>
    <row r="16" spans="2:23" x14ac:dyDescent="0.25">
      <c r="B16" s="12" t="s">
        <v>34</v>
      </c>
      <c r="C16" s="12"/>
      <c r="D16" s="21"/>
      <c r="F16" s="24" t="s">
        <v>34</v>
      </c>
      <c r="G16" s="24"/>
      <c r="H16" s="25"/>
      <c r="I16" s="29"/>
      <c r="J16" s="31" t="s">
        <v>34</v>
      </c>
      <c r="K16" s="31"/>
      <c r="L16" s="32"/>
      <c r="N16" s="35" t="s">
        <v>34</v>
      </c>
      <c r="O16" s="35"/>
      <c r="P16" s="36"/>
      <c r="R16" s="39" t="s">
        <v>34</v>
      </c>
      <c r="S16" s="39"/>
      <c r="T16" s="40"/>
    </row>
    <row r="17" spans="2:23" x14ac:dyDescent="0.25">
      <c r="B17" s="12"/>
      <c r="C17" s="12" t="s">
        <v>35</v>
      </c>
      <c r="D17" s="21">
        <v>1802000</v>
      </c>
      <c r="F17" s="24"/>
      <c r="G17" s="24" t="s">
        <v>35</v>
      </c>
      <c r="H17" s="25">
        <v>389648.57</v>
      </c>
      <c r="I17" s="29"/>
      <c r="J17" s="31"/>
      <c r="K17" s="31" t="s">
        <v>35</v>
      </c>
      <c r="L17" s="32">
        <v>435000</v>
      </c>
      <c r="N17" s="35"/>
      <c r="O17" s="35" t="s">
        <v>35</v>
      </c>
      <c r="P17" s="36">
        <v>435000</v>
      </c>
      <c r="R17" s="39"/>
      <c r="S17" s="39" t="s">
        <v>35</v>
      </c>
      <c r="T17" s="40">
        <v>435000</v>
      </c>
      <c r="V17" s="18"/>
    </row>
    <row r="18" spans="2:23" x14ac:dyDescent="0.25">
      <c r="B18" s="12"/>
      <c r="C18" s="12" t="s">
        <v>36</v>
      </c>
      <c r="D18" s="21">
        <v>2400000</v>
      </c>
      <c r="F18" s="24"/>
      <c r="G18" s="24" t="s">
        <v>36</v>
      </c>
      <c r="H18" s="25">
        <v>592250</v>
      </c>
      <c r="I18" s="29"/>
      <c r="J18" s="31"/>
      <c r="K18" s="31" t="s">
        <v>36</v>
      </c>
      <c r="L18" s="32">
        <v>600000</v>
      </c>
      <c r="N18" s="35"/>
      <c r="O18" s="35" t="s">
        <v>36</v>
      </c>
      <c r="P18" s="36">
        <v>600000</v>
      </c>
      <c r="R18" s="39"/>
      <c r="S18" s="39" t="s">
        <v>36</v>
      </c>
      <c r="T18" s="40">
        <v>600000</v>
      </c>
      <c r="V18" s="18"/>
    </row>
    <row r="19" spans="2:23" x14ac:dyDescent="0.25">
      <c r="B19" s="12"/>
      <c r="C19" s="12" t="s">
        <v>37</v>
      </c>
      <c r="D19" s="21">
        <v>2135640</v>
      </c>
      <c r="F19" s="24"/>
      <c r="G19" s="24" t="s">
        <v>37</v>
      </c>
      <c r="H19" s="25">
        <v>533920.86</v>
      </c>
      <c r="I19" s="29"/>
      <c r="J19" s="31"/>
      <c r="K19" s="31" t="s">
        <v>37</v>
      </c>
      <c r="L19" s="32">
        <v>640000</v>
      </c>
      <c r="N19" s="35"/>
      <c r="O19" s="35" t="s">
        <v>37</v>
      </c>
      <c r="P19" s="36">
        <v>534000</v>
      </c>
      <c r="R19" s="39"/>
      <c r="S19" s="39" t="s">
        <v>37</v>
      </c>
      <c r="T19" s="40">
        <v>1250000</v>
      </c>
      <c r="V19" s="18"/>
    </row>
    <row r="20" spans="2:23" x14ac:dyDescent="0.25">
      <c r="B20" s="12"/>
      <c r="C20" s="12" t="s">
        <v>38</v>
      </c>
      <c r="D20" s="21">
        <v>4000000</v>
      </c>
      <c r="F20" s="24"/>
      <c r="G20" s="24" t="s">
        <v>38</v>
      </c>
      <c r="H20" s="25">
        <v>999493.57</v>
      </c>
      <c r="I20" s="29"/>
      <c r="J20" s="31"/>
      <c r="K20" s="31" t="s">
        <v>38</v>
      </c>
      <c r="L20" s="32">
        <v>999493.57</v>
      </c>
      <c r="N20" s="35"/>
      <c r="O20" s="35" t="s">
        <v>38</v>
      </c>
      <c r="P20" s="36">
        <v>999494</v>
      </c>
      <c r="R20" s="39"/>
      <c r="S20" s="39" t="s">
        <v>38</v>
      </c>
      <c r="T20" s="40">
        <v>2000000</v>
      </c>
      <c r="V20" s="18"/>
    </row>
    <row r="21" spans="2:23" x14ac:dyDescent="0.25">
      <c r="B21" s="12"/>
      <c r="C21" s="12" t="s">
        <v>30</v>
      </c>
      <c r="D21" s="21">
        <v>2500000</v>
      </c>
      <c r="F21" s="24"/>
      <c r="G21" s="24" t="s">
        <v>30</v>
      </c>
      <c r="H21" s="25">
        <v>0</v>
      </c>
      <c r="I21" s="29"/>
      <c r="J21" s="31"/>
      <c r="K21" s="31" t="s">
        <v>30</v>
      </c>
      <c r="L21" s="32">
        <v>0</v>
      </c>
      <c r="N21" s="35"/>
      <c r="O21" s="35" t="s">
        <v>30</v>
      </c>
      <c r="P21" s="36">
        <v>1500000</v>
      </c>
      <c r="R21" s="39"/>
      <c r="S21" s="39" t="s">
        <v>30</v>
      </c>
      <c r="T21" s="40">
        <v>1500000</v>
      </c>
      <c r="V21" s="18"/>
    </row>
    <row r="22" spans="2:23" x14ac:dyDescent="0.25">
      <c r="B22" s="12"/>
      <c r="C22" s="12" t="s">
        <v>39</v>
      </c>
      <c r="D22" s="21">
        <v>500967</v>
      </c>
      <c r="F22" s="24"/>
      <c r="G22" s="24" t="s">
        <v>39</v>
      </c>
      <c r="H22" s="25">
        <v>0</v>
      </c>
      <c r="I22" s="29"/>
      <c r="J22" s="31"/>
      <c r="K22" s="31" t="s">
        <v>39</v>
      </c>
      <c r="L22" s="32">
        <v>172000</v>
      </c>
      <c r="N22" s="35"/>
      <c r="O22" s="35" t="s">
        <v>39</v>
      </c>
      <c r="P22" s="36">
        <v>800000</v>
      </c>
      <c r="R22" s="39"/>
      <c r="S22" s="39" t="s">
        <v>39</v>
      </c>
      <c r="T22" s="40">
        <v>350000</v>
      </c>
      <c r="V22" s="18"/>
    </row>
    <row r="23" spans="2:23" x14ac:dyDescent="0.25">
      <c r="B23" s="12"/>
      <c r="C23" s="12" t="s">
        <v>40</v>
      </c>
      <c r="D23" s="21">
        <v>3905277</v>
      </c>
      <c r="F23" s="24"/>
      <c r="G23" s="24" t="s">
        <v>40</v>
      </c>
      <c r="H23" s="25">
        <v>0</v>
      </c>
      <c r="I23" s="29"/>
      <c r="J23" s="31"/>
      <c r="K23" s="31" t="s">
        <v>40</v>
      </c>
      <c r="L23" s="32">
        <v>0</v>
      </c>
      <c r="N23" s="35"/>
      <c r="O23" s="35" t="s">
        <v>40</v>
      </c>
      <c r="P23" s="36">
        <v>300000</v>
      </c>
      <c r="R23" s="39"/>
      <c r="S23" s="39" t="s">
        <v>40</v>
      </c>
      <c r="T23" s="40">
        <v>578583.43000000005</v>
      </c>
      <c r="V23" s="18"/>
    </row>
    <row r="24" spans="2:23" x14ac:dyDescent="0.25">
      <c r="B24" s="12"/>
      <c r="C24" s="23" t="s">
        <v>58</v>
      </c>
      <c r="D24" s="22">
        <f>SUM(D17:D23)</f>
        <v>17243884</v>
      </c>
      <c r="F24" s="24"/>
      <c r="G24" s="24"/>
      <c r="H24" s="26">
        <f>SUM(H17:H23)</f>
        <v>2515313</v>
      </c>
      <c r="I24" s="30"/>
      <c r="J24" s="31"/>
      <c r="K24" s="31"/>
      <c r="L24" s="33">
        <f>SUM(L17:L23)</f>
        <v>2846493.57</v>
      </c>
      <c r="N24" s="35"/>
      <c r="O24" s="35"/>
      <c r="P24" s="37">
        <f>SUM(P17:P23)</f>
        <v>5168494</v>
      </c>
      <c r="R24" s="39"/>
      <c r="S24" s="39"/>
      <c r="T24" s="41">
        <f>SUM(T17:T23)</f>
        <v>6713583.4299999997</v>
      </c>
      <c r="V24" s="19">
        <f>+T24+P24+L24+H24</f>
        <v>17243884</v>
      </c>
      <c r="W24" s="18">
        <f>17243884-V24</f>
        <v>0</v>
      </c>
    </row>
    <row r="25" spans="2:23" x14ac:dyDescent="0.25">
      <c r="B25" s="12"/>
      <c r="C25" s="12"/>
      <c r="D25" s="21"/>
      <c r="F25" s="24"/>
      <c r="G25" s="24"/>
      <c r="H25" s="25"/>
      <c r="I25" s="29"/>
      <c r="J25" s="31"/>
      <c r="K25" s="31"/>
      <c r="L25" s="32"/>
      <c r="N25" s="35"/>
      <c r="O25" s="35"/>
      <c r="P25" s="36"/>
      <c r="R25" s="39"/>
      <c r="S25" s="39"/>
      <c r="T25" s="40"/>
    </row>
    <row r="26" spans="2:23" x14ac:dyDescent="0.25">
      <c r="B26" s="12" t="s">
        <v>41</v>
      </c>
      <c r="C26" s="12" t="s">
        <v>42</v>
      </c>
      <c r="D26" s="21">
        <v>150000</v>
      </c>
      <c r="F26" s="24" t="s">
        <v>41</v>
      </c>
      <c r="G26" s="24" t="s">
        <v>42</v>
      </c>
      <c r="H26" s="25">
        <v>120503</v>
      </c>
      <c r="I26" s="29"/>
      <c r="J26" s="31" t="s">
        <v>41</v>
      </c>
      <c r="K26" s="31" t="s">
        <v>42</v>
      </c>
      <c r="L26" s="32">
        <v>130000</v>
      </c>
      <c r="N26" s="35" t="s">
        <v>41</v>
      </c>
      <c r="O26" s="35" t="s">
        <v>42</v>
      </c>
      <c r="P26" s="36">
        <v>300000</v>
      </c>
      <c r="R26" s="39" t="s">
        <v>41</v>
      </c>
      <c r="S26" s="39" t="s">
        <v>42</v>
      </c>
      <c r="T26" s="40">
        <v>280000</v>
      </c>
    </row>
    <row r="27" spans="2:23" x14ac:dyDescent="0.25">
      <c r="B27" s="12"/>
      <c r="C27" s="12" t="s">
        <v>43</v>
      </c>
      <c r="D27" s="21">
        <v>200000</v>
      </c>
      <c r="F27" s="24"/>
      <c r="G27" s="24" t="s">
        <v>43</v>
      </c>
      <c r="H27" s="25">
        <v>184437.32</v>
      </c>
      <c r="I27" s="29"/>
      <c r="J27" s="31"/>
      <c r="K27" s="31" t="s">
        <v>43</v>
      </c>
      <c r="L27" s="32">
        <v>100000</v>
      </c>
      <c r="N27" s="35"/>
      <c r="O27" s="35" t="s">
        <v>43</v>
      </c>
      <c r="P27" s="36">
        <v>500000</v>
      </c>
      <c r="R27" s="39"/>
      <c r="S27" s="39" t="s">
        <v>43</v>
      </c>
      <c r="T27" s="40">
        <v>46000</v>
      </c>
    </row>
    <row r="28" spans="2:23" x14ac:dyDescent="0.25">
      <c r="B28" s="12"/>
      <c r="C28" s="12" t="s">
        <v>44</v>
      </c>
      <c r="D28" s="21">
        <v>400000</v>
      </c>
      <c r="F28" s="24"/>
      <c r="G28" s="24" t="s">
        <v>44</v>
      </c>
      <c r="H28" s="25">
        <v>17700</v>
      </c>
      <c r="I28" s="29"/>
      <c r="J28" s="31"/>
      <c r="K28" s="31" t="s">
        <v>44</v>
      </c>
      <c r="L28" s="32">
        <v>17700</v>
      </c>
      <c r="N28" s="35"/>
      <c r="O28" s="35" t="s">
        <v>44</v>
      </c>
      <c r="P28" s="36">
        <v>18000</v>
      </c>
      <c r="R28" s="39"/>
      <c r="S28" s="39" t="s">
        <v>44</v>
      </c>
      <c r="T28" s="40">
        <v>18000</v>
      </c>
    </row>
    <row r="29" spans="2:23" x14ac:dyDescent="0.25">
      <c r="B29" s="12"/>
      <c r="C29" s="12" t="s">
        <v>45</v>
      </c>
      <c r="D29" s="21">
        <v>500000</v>
      </c>
      <c r="F29" s="24"/>
      <c r="G29" s="24" t="s">
        <v>45</v>
      </c>
      <c r="H29" s="25">
        <v>0</v>
      </c>
      <c r="I29" s="29"/>
      <c r="J29" s="31"/>
      <c r="K29" s="31" t="s">
        <v>45</v>
      </c>
      <c r="L29" s="32">
        <v>39000</v>
      </c>
      <c r="N29" s="35"/>
      <c r="O29" s="35" t="s">
        <v>45</v>
      </c>
      <c r="P29" s="36">
        <v>450000</v>
      </c>
      <c r="R29" s="39"/>
      <c r="S29" s="39" t="s">
        <v>45</v>
      </c>
      <c r="T29" s="40">
        <v>50000</v>
      </c>
    </row>
    <row r="30" spans="2:23" x14ac:dyDescent="0.25">
      <c r="B30" s="12"/>
      <c r="C30" s="12" t="s">
        <v>30</v>
      </c>
      <c r="D30" s="21">
        <v>2000000</v>
      </c>
      <c r="F30" s="24"/>
      <c r="G30" s="24" t="s">
        <v>30</v>
      </c>
      <c r="H30" s="25">
        <v>0</v>
      </c>
      <c r="I30" s="29"/>
      <c r="J30" s="31"/>
      <c r="K30" s="31" t="s">
        <v>30</v>
      </c>
      <c r="L30" s="32">
        <v>0</v>
      </c>
      <c r="N30" s="35"/>
      <c r="O30" s="35" t="s">
        <v>30</v>
      </c>
      <c r="P30" s="36">
        <v>1000000</v>
      </c>
      <c r="R30" s="39"/>
      <c r="S30" s="39" t="s">
        <v>30</v>
      </c>
      <c r="T30" s="40">
        <v>492440</v>
      </c>
    </row>
    <row r="31" spans="2:23" x14ac:dyDescent="0.25">
      <c r="B31" s="12"/>
      <c r="C31" s="12" t="s">
        <v>46</v>
      </c>
      <c r="D31" s="21">
        <v>1063993</v>
      </c>
      <c r="F31" s="24"/>
      <c r="G31" s="24" t="s">
        <v>46</v>
      </c>
      <c r="H31" s="25">
        <v>0</v>
      </c>
      <c r="I31" s="29"/>
      <c r="J31" s="31"/>
      <c r="K31" s="31" t="s">
        <v>46</v>
      </c>
      <c r="L31" s="32">
        <v>0</v>
      </c>
      <c r="N31" s="35"/>
      <c r="O31" s="35" t="s">
        <v>46</v>
      </c>
      <c r="P31" s="36">
        <v>450000</v>
      </c>
      <c r="R31" s="39"/>
      <c r="S31" s="39" t="s">
        <v>46</v>
      </c>
      <c r="T31" s="40">
        <v>100212.68</v>
      </c>
    </row>
    <row r="32" spans="2:23" x14ac:dyDescent="0.25">
      <c r="B32" s="12"/>
      <c r="C32" s="23" t="s">
        <v>58</v>
      </c>
      <c r="D32" s="22">
        <f>SUM(D26:D31)</f>
        <v>4313993</v>
      </c>
      <c r="F32" s="24"/>
      <c r="G32" s="24"/>
      <c r="H32" s="26">
        <f>SUM(H26:H31)</f>
        <v>322640.32</v>
      </c>
      <c r="I32" s="30"/>
      <c r="J32" s="31"/>
      <c r="K32" s="31"/>
      <c r="L32" s="33">
        <f>SUM(L26:L31)</f>
        <v>286700</v>
      </c>
      <c r="N32" s="35"/>
      <c r="O32" s="35"/>
      <c r="P32" s="37">
        <f>SUM(P26:P31)</f>
        <v>2718000</v>
      </c>
      <c r="R32" s="39"/>
      <c r="S32" s="39"/>
      <c r="T32" s="41">
        <f>SUM(T26:T31)</f>
        <v>986652.67999999993</v>
      </c>
      <c r="V32" s="18">
        <f>+T32+P32+L32+H32</f>
        <v>4313993</v>
      </c>
      <c r="W32" s="18">
        <f>4313993-V32</f>
        <v>0</v>
      </c>
    </row>
    <row r="33" spans="2:23" x14ac:dyDescent="0.25">
      <c r="B33" s="12"/>
      <c r="C33" s="12"/>
      <c r="D33" s="21"/>
      <c r="F33" s="24"/>
      <c r="G33" s="24"/>
      <c r="H33" s="24"/>
      <c r="J33" s="31"/>
      <c r="K33" s="31"/>
      <c r="L33" s="31"/>
      <c r="N33" s="35"/>
      <c r="O33" s="35"/>
      <c r="P33" s="35"/>
      <c r="R33" s="39"/>
      <c r="S33" s="39"/>
      <c r="T33" s="39"/>
    </row>
    <row r="34" spans="2:23" x14ac:dyDescent="0.25">
      <c r="B34" s="12"/>
      <c r="C34" s="23" t="s">
        <v>54</v>
      </c>
      <c r="D34" s="22">
        <f>+D32+D24+D14</f>
        <v>113741720.25</v>
      </c>
      <c r="E34" s="20"/>
      <c r="F34" s="27"/>
      <c r="G34" s="27"/>
      <c r="H34" s="26">
        <f>+H32+H24+H14</f>
        <v>21203068.32</v>
      </c>
      <c r="I34" s="30"/>
      <c r="J34" s="34"/>
      <c r="K34" s="34"/>
      <c r="L34" s="33">
        <f>+L32+L24+L14</f>
        <v>33907623.439999998</v>
      </c>
      <c r="M34" s="20"/>
      <c r="N34" s="38"/>
      <c r="O34" s="38"/>
      <c r="P34" s="37">
        <f>+P32+P24+P14</f>
        <v>26738484.379999999</v>
      </c>
      <c r="Q34" s="20"/>
      <c r="R34" s="42"/>
      <c r="S34" s="42"/>
      <c r="T34" s="41">
        <f>+T32+T24+T14</f>
        <v>31892544.109999999</v>
      </c>
      <c r="V34" s="19">
        <f>+V32+V24+V14</f>
        <v>113741720.25</v>
      </c>
      <c r="W34" s="18">
        <f>107069241-V34</f>
        <v>-6672479.25</v>
      </c>
    </row>
  </sheetData>
  <mergeCells count="5">
    <mergeCell ref="C2:D2"/>
    <mergeCell ref="G2:H2"/>
    <mergeCell ref="K2:L2"/>
    <mergeCell ref="O2:P2"/>
    <mergeCell ref="S2:T2"/>
  </mergeCells>
  <pageMargins left="0.70866141732283472" right="0.70866141732283472" top="0.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opLeftCell="A16" workbookViewId="0">
      <selection activeCell="G3" sqref="G3:K9"/>
    </sheetView>
  </sheetViews>
  <sheetFormatPr baseColWidth="10" defaultRowHeight="15" x14ac:dyDescent="0.25"/>
  <cols>
    <col min="2" max="2" width="12.42578125" bestFit="1" customWidth="1"/>
    <col min="3" max="3" width="25.7109375" bestFit="1" customWidth="1"/>
    <col min="4" max="4" width="12.7109375" bestFit="1" customWidth="1"/>
    <col min="7" max="7" width="11.7109375" bestFit="1" customWidth="1"/>
  </cols>
  <sheetData>
    <row r="2" spans="2:4" x14ac:dyDescent="0.25">
      <c r="B2" s="43" t="s">
        <v>23</v>
      </c>
      <c r="C2" s="75" t="s">
        <v>50</v>
      </c>
      <c r="D2" s="75"/>
    </row>
    <row r="3" spans="2:4" x14ac:dyDescent="0.25">
      <c r="B3" s="11"/>
      <c r="C3" s="44" t="s">
        <v>24</v>
      </c>
      <c r="D3" s="45">
        <v>16765007.48</v>
      </c>
    </row>
    <row r="4" spans="2:4" x14ac:dyDescent="0.25">
      <c r="B4" s="11"/>
      <c r="C4" s="44" t="s">
        <v>25</v>
      </c>
      <c r="D4" s="45">
        <v>900000</v>
      </c>
    </row>
    <row r="5" spans="2:4" x14ac:dyDescent="0.25">
      <c r="B5" s="11"/>
      <c r="C5" s="44" t="s">
        <v>26</v>
      </c>
      <c r="D5" s="45">
        <v>999999</v>
      </c>
    </row>
    <row r="6" spans="2:4" x14ac:dyDescent="0.25">
      <c r="B6" s="11"/>
      <c r="C6" s="44" t="s">
        <v>27</v>
      </c>
      <c r="D6" s="45">
        <v>5908</v>
      </c>
    </row>
    <row r="7" spans="2:4" x14ac:dyDescent="0.25">
      <c r="B7" s="11"/>
      <c r="C7" s="44" t="s">
        <v>28</v>
      </c>
      <c r="D7" s="45">
        <v>267286.62</v>
      </c>
    </row>
    <row r="8" spans="2:4" x14ac:dyDescent="0.25">
      <c r="B8" s="11"/>
      <c r="C8" s="44" t="s">
        <v>29</v>
      </c>
      <c r="D8" s="45">
        <v>40524.870000000003</v>
      </c>
    </row>
    <row r="9" spans="2:4" x14ac:dyDescent="0.25">
      <c r="B9" s="11"/>
      <c r="C9" s="44" t="s">
        <v>30</v>
      </c>
      <c r="D9" s="45">
        <v>205143</v>
      </c>
    </row>
    <row r="10" spans="2:4" x14ac:dyDescent="0.25">
      <c r="B10" s="11"/>
      <c r="C10" s="11" t="s">
        <v>31</v>
      </c>
      <c r="D10" s="29">
        <v>0</v>
      </c>
    </row>
    <row r="11" spans="2:4" x14ac:dyDescent="0.25">
      <c r="B11" s="11"/>
      <c r="C11" s="11" t="s">
        <v>32</v>
      </c>
      <c r="D11" s="29">
        <f>32853.97+5533.6</f>
        <v>38387.57</v>
      </c>
    </row>
    <row r="12" spans="2:4" x14ac:dyDescent="0.25">
      <c r="B12" s="11"/>
      <c r="C12" s="44" t="s">
        <v>46</v>
      </c>
      <c r="D12" s="45">
        <v>513300</v>
      </c>
    </row>
    <row r="13" spans="2:4" x14ac:dyDescent="0.25">
      <c r="B13" s="11"/>
      <c r="C13" s="11" t="s">
        <v>55</v>
      </c>
      <c r="D13" s="29">
        <v>926300</v>
      </c>
    </row>
    <row r="14" spans="2:4" x14ac:dyDescent="0.25">
      <c r="B14" s="11"/>
      <c r="C14" s="11"/>
      <c r="D14" s="30">
        <f>SUM(D3:D13)</f>
        <v>20661856.540000003</v>
      </c>
    </row>
    <row r="15" spans="2:4" x14ac:dyDescent="0.25">
      <c r="B15" s="11"/>
      <c r="C15" s="11"/>
      <c r="D15" s="29"/>
    </row>
    <row r="16" spans="2:4" x14ac:dyDescent="0.25">
      <c r="B16" s="11" t="s">
        <v>34</v>
      </c>
      <c r="C16" s="11"/>
      <c r="D16" s="29"/>
    </row>
    <row r="17" spans="2:7" x14ac:dyDescent="0.25">
      <c r="B17" s="11"/>
      <c r="C17" s="44" t="s">
        <v>35</v>
      </c>
      <c r="D17" s="45">
        <v>391487.03</v>
      </c>
    </row>
    <row r="18" spans="2:7" x14ac:dyDescent="0.25">
      <c r="B18" s="11"/>
      <c r="C18" s="44" t="s">
        <v>36</v>
      </c>
      <c r="D18" s="45">
        <v>606900</v>
      </c>
    </row>
    <row r="19" spans="2:7" x14ac:dyDescent="0.25">
      <c r="B19" s="11"/>
      <c r="C19" s="44" t="s">
        <v>37</v>
      </c>
      <c r="D19" s="45">
        <v>572650</v>
      </c>
      <c r="G19" s="18"/>
    </row>
    <row r="20" spans="2:7" x14ac:dyDescent="0.25">
      <c r="B20" s="11"/>
      <c r="C20" s="44" t="s">
        <v>38</v>
      </c>
      <c r="D20" s="45">
        <v>1200000</v>
      </c>
    </row>
    <row r="21" spans="2:7" x14ac:dyDescent="0.25">
      <c r="B21" s="11"/>
      <c r="C21" s="44" t="s">
        <v>30</v>
      </c>
      <c r="D21" s="45">
        <v>291.7</v>
      </c>
    </row>
    <row r="22" spans="2:7" x14ac:dyDescent="0.25">
      <c r="B22" s="11"/>
      <c r="C22" s="44" t="s">
        <v>39</v>
      </c>
      <c r="D22" s="45">
        <v>44250</v>
      </c>
    </row>
    <row r="23" spans="2:7" x14ac:dyDescent="0.25">
      <c r="B23" s="11"/>
      <c r="C23" s="44" t="s">
        <v>40</v>
      </c>
      <c r="D23" s="45">
        <f>22595.36+4838.7</f>
        <v>27434.06</v>
      </c>
    </row>
    <row r="24" spans="2:7" x14ac:dyDescent="0.25">
      <c r="B24" s="11"/>
      <c r="C24" s="44" t="s">
        <v>68</v>
      </c>
      <c r="D24" s="45">
        <v>32745</v>
      </c>
    </row>
    <row r="25" spans="2:7" x14ac:dyDescent="0.25">
      <c r="B25" s="11"/>
      <c r="C25" s="11"/>
      <c r="D25" s="30">
        <f>SUM(D17:D24)</f>
        <v>2875757.7900000005</v>
      </c>
    </row>
    <row r="26" spans="2:7" x14ac:dyDescent="0.25">
      <c r="B26" s="11"/>
      <c r="C26" s="11"/>
      <c r="D26" s="29"/>
    </row>
    <row r="27" spans="2:7" x14ac:dyDescent="0.25">
      <c r="B27" s="11" t="s">
        <v>41</v>
      </c>
      <c r="C27" s="11" t="s">
        <v>42</v>
      </c>
      <c r="D27" s="29">
        <v>0</v>
      </c>
    </row>
    <row r="28" spans="2:7" x14ac:dyDescent="0.25">
      <c r="B28" s="11"/>
      <c r="C28" s="11" t="s">
        <v>43</v>
      </c>
      <c r="D28" s="29">
        <v>0</v>
      </c>
    </row>
    <row r="29" spans="2:7" x14ac:dyDescent="0.25">
      <c r="B29" s="11"/>
      <c r="C29" s="44" t="s">
        <v>44</v>
      </c>
      <c r="D29" s="45">
        <v>26550</v>
      </c>
    </row>
    <row r="30" spans="2:7" x14ac:dyDescent="0.25">
      <c r="B30" s="11"/>
      <c r="C30" s="44" t="s">
        <v>45</v>
      </c>
      <c r="D30" s="45">
        <v>172073</v>
      </c>
    </row>
    <row r="31" spans="2:7" x14ac:dyDescent="0.25">
      <c r="B31" s="11"/>
      <c r="C31" s="44" t="s">
        <v>30</v>
      </c>
      <c r="D31" s="45">
        <v>205143</v>
      </c>
    </row>
    <row r="32" spans="2:7" x14ac:dyDescent="0.25">
      <c r="B32" s="11"/>
      <c r="C32" s="44" t="s">
        <v>65</v>
      </c>
      <c r="D32" s="45">
        <v>261963.19</v>
      </c>
    </row>
    <row r="33" spans="2:4" x14ac:dyDescent="0.25">
      <c r="B33" s="11"/>
      <c r="C33" s="44" t="s">
        <v>66</v>
      </c>
      <c r="D33" s="45">
        <v>332618.40000000002</v>
      </c>
    </row>
    <row r="34" spans="2:4" x14ac:dyDescent="0.25">
      <c r="B34" s="11"/>
      <c r="C34" s="44" t="s">
        <v>67</v>
      </c>
      <c r="D34" s="45">
        <v>24587.98</v>
      </c>
    </row>
    <row r="35" spans="2:4" x14ac:dyDescent="0.25">
      <c r="B35" s="11"/>
      <c r="C35" s="44" t="s">
        <v>46</v>
      </c>
      <c r="D35" s="45">
        <v>82439.33</v>
      </c>
    </row>
    <row r="36" spans="2:4" x14ac:dyDescent="0.25">
      <c r="B36" s="11"/>
      <c r="C36" s="11"/>
      <c r="D36" s="30">
        <f>SUM(D27:D35)</f>
        <v>1105374.8999999999</v>
      </c>
    </row>
    <row r="37" spans="2:4" x14ac:dyDescent="0.25">
      <c r="B37" s="11"/>
      <c r="C37" s="11"/>
      <c r="D37" s="11"/>
    </row>
    <row r="38" spans="2:4" x14ac:dyDescent="0.25">
      <c r="B38" s="43"/>
      <c r="C38" s="43"/>
      <c r="D38" s="30">
        <f>+D36+D25+D14</f>
        <v>24642989.230000004</v>
      </c>
    </row>
    <row r="41" spans="2:4" x14ac:dyDescent="0.25">
      <c r="D41" s="18"/>
    </row>
  </sheetData>
  <mergeCells count="1">
    <mergeCell ref="C2:D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abSelected="1" workbookViewId="0">
      <selection activeCell="A8" sqref="A8"/>
    </sheetView>
  </sheetViews>
  <sheetFormatPr baseColWidth="10" defaultRowHeight="15" x14ac:dyDescent="0.25"/>
  <sheetData>
    <row r="2" spans="1:17" ht="18" x14ac:dyDescent="0.2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6.5" x14ac:dyDescent="0.25">
      <c r="A3" s="1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6.5" x14ac:dyDescent="0.25">
      <c r="A4" s="13" t="s">
        <v>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1"/>
    </row>
    <row r="5" spans="1:17" ht="16.5" x14ac:dyDescent="0.25">
      <c r="A5" s="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7" spans="1:17" x14ac:dyDescent="0.25">
      <c r="A7" s="52" t="s">
        <v>69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ht="15.7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x14ac:dyDescent="0.25">
      <c r="A9" s="53" t="s">
        <v>77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7" x14ac:dyDescent="0.25">
      <c r="A10" s="62" t="s">
        <v>70</v>
      </c>
      <c r="B10" s="63"/>
      <c r="C10" s="66" t="s">
        <v>3</v>
      </c>
      <c r="D10" s="66" t="s">
        <v>4</v>
      </c>
      <c r="E10" s="68" t="s">
        <v>5</v>
      </c>
      <c r="F10" s="69"/>
      <c r="G10" s="60" t="s">
        <v>16</v>
      </c>
      <c r="H10" s="61"/>
      <c r="I10" s="76" t="s">
        <v>6</v>
      </c>
      <c r="J10" s="76"/>
      <c r="K10" s="77" t="s">
        <v>7</v>
      </c>
      <c r="L10" s="77"/>
      <c r="M10" s="56" t="s">
        <v>8</v>
      </c>
      <c r="N10" s="56"/>
      <c r="O10" s="56" t="s">
        <v>9</v>
      </c>
      <c r="P10" s="57"/>
    </row>
    <row r="11" spans="1:17" ht="18" x14ac:dyDescent="0.25">
      <c r="A11" s="64"/>
      <c r="B11" s="65"/>
      <c r="C11" s="67"/>
      <c r="D11" s="67"/>
      <c r="E11" s="9" t="s">
        <v>10</v>
      </c>
      <c r="F11" s="9" t="s">
        <v>11</v>
      </c>
      <c r="G11" s="10" t="s">
        <v>13</v>
      </c>
      <c r="H11" s="10" t="s">
        <v>14</v>
      </c>
      <c r="I11" s="46" t="s">
        <v>13</v>
      </c>
      <c r="J11" s="46" t="s">
        <v>12</v>
      </c>
      <c r="K11" s="47" t="s">
        <v>13</v>
      </c>
      <c r="L11" s="47" t="s">
        <v>12</v>
      </c>
      <c r="M11" s="5" t="s">
        <v>13</v>
      </c>
      <c r="N11" s="5" t="s">
        <v>12</v>
      </c>
      <c r="O11" s="5" t="s">
        <v>13</v>
      </c>
      <c r="P11" s="15" t="s">
        <v>12</v>
      </c>
    </row>
    <row r="12" spans="1:17" ht="33.75" x14ac:dyDescent="0.25">
      <c r="A12" s="58" t="s">
        <v>71</v>
      </c>
      <c r="B12" s="59"/>
      <c r="C12" s="7" t="s">
        <v>72</v>
      </c>
      <c r="D12" s="7" t="s">
        <v>73</v>
      </c>
      <c r="E12" s="6">
        <v>300</v>
      </c>
      <c r="F12" s="6">
        <v>69578915</v>
      </c>
      <c r="G12" s="6">
        <v>300</v>
      </c>
      <c r="H12" s="6">
        <v>300</v>
      </c>
      <c r="I12" s="48"/>
      <c r="J12" s="48">
        <v>12739506</v>
      </c>
      <c r="K12" s="49"/>
      <c r="L12" s="49">
        <v>16885455</v>
      </c>
      <c r="M12" s="6"/>
      <c r="N12" s="6">
        <v>16885455</v>
      </c>
      <c r="O12" s="6">
        <v>300</v>
      </c>
      <c r="P12" s="16">
        <v>23068499</v>
      </c>
      <c r="Q12" s="17"/>
    </row>
    <row r="15" spans="1:17" ht="15.75" thickBot="1" x14ac:dyDescent="0.3"/>
    <row r="16" spans="1:17" x14ac:dyDescent="0.25">
      <c r="A16" s="53" t="s">
        <v>77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6" x14ac:dyDescent="0.25">
      <c r="A17" s="62" t="s">
        <v>74</v>
      </c>
      <c r="B17" s="63"/>
      <c r="C17" s="66" t="s">
        <v>3</v>
      </c>
      <c r="D17" s="66" t="s">
        <v>4</v>
      </c>
      <c r="E17" s="68" t="s">
        <v>5</v>
      </c>
      <c r="F17" s="69"/>
      <c r="G17" s="60" t="s">
        <v>16</v>
      </c>
      <c r="H17" s="61"/>
      <c r="I17" s="76" t="s">
        <v>6</v>
      </c>
      <c r="J17" s="76"/>
      <c r="K17" s="77" t="s">
        <v>7</v>
      </c>
      <c r="L17" s="77"/>
      <c r="M17" s="56" t="s">
        <v>8</v>
      </c>
      <c r="N17" s="56"/>
      <c r="O17" s="56" t="s">
        <v>9</v>
      </c>
      <c r="P17" s="57"/>
    </row>
    <row r="18" spans="1:16" ht="18" x14ac:dyDescent="0.25">
      <c r="A18" s="64"/>
      <c r="B18" s="65"/>
      <c r="C18" s="67"/>
      <c r="D18" s="67"/>
      <c r="E18" s="9" t="s">
        <v>10</v>
      </c>
      <c r="F18" s="9" t="s">
        <v>11</v>
      </c>
      <c r="G18" s="10" t="s">
        <v>13</v>
      </c>
      <c r="H18" s="10" t="s">
        <v>14</v>
      </c>
      <c r="I18" s="46" t="s">
        <v>13</v>
      </c>
      <c r="J18" s="46" t="s">
        <v>12</v>
      </c>
      <c r="K18" s="47" t="s">
        <v>13</v>
      </c>
      <c r="L18" s="47" t="s">
        <v>12</v>
      </c>
      <c r="M18" s="5" t="s">
        <v>13</v>
      </c>
      <c r="N18" s="5" t="s">
        <v>12</v>
      </c>
      <c r="O18" s="5" t="s">
        <v>13</v>
      </c>
      <c r="P18" s="15" t="s">
        <v>12</v>
      </c>
    </row>
    <row r="19" spans="1:16" ht="33.75" x14ac:dyDescent="0.25">
      <c r="A19" s="58" t="s">
        <v>75</v>
      </c>
      <c r="B19" s="59"/>
      <c r="C19" s="7" t="s">
        <v>76</v>
      </c>
      <c r="D19" s="7" t="s">
        <v>73</v>
      </c>
      <c r="E19" s="6">
        <v>17</v>
      </c>
      <c r="F19" s="6">
        <v>5103639</v>
      </c>
      <c r="G19" s="6">
        <v>0</v>
      </c>
      <c r="H19" s="6">
        <v>0</v>
      </c>
      <c r="I19" s="48"/>
      <c r="J19" s="48">
        <v>1300909</v>
      </c>
      <c r="K19" s="49"/>
      <c r="L19" s="49">
        <v>1300909</v>
      </c>
      <c r="M19" s="6"/>
      <c r="N19" s="6">
        <v>1300909</v>
      </c>
      <c r="O19" s="6"/>
      <c r="P19" s="16">
        <v>1200912</v>
      </c>
    </row>
    <row r="22" spans="1:16" x14ac:dyDescent="0.25">
      <c r="F22" s="17"/>
    </row>
  </sheetData>
  <mergeCells count="25">
    <mergeCell ref="A12:B12"/>
    <mergeCell ref="A2:P2"/>
    <mergeCell ref="B5:P5"/>
    <mergeCell ref="A7:P7"/>
    <mergeCell ref="A9:P9"/>
    <mergeCell ref="A10:B11"/>
    <mergeCell ref="C10:C11"/>
    <mergeCell ref="D10:D11"/>
    <mergeCell ref="E10:F10"/>
    <mergeCell ref="G10:H10"/>
    <mergeCell ref="I10:J10"/>
    <mergeCell ref="K10:L10"/>
    <mergeCell ref="M10:N10"/>
    <mergeCell ref="O10:P10"/>
    <mergeCell ref="A19:B19"/>
    <mergeCell ref="A16:P16"/>
    <mergeCell ref="A17:B18"/>
    <mergeCell ref="C17:C18"/>
    <mergeCell ref="D17:D18"/>
    <mergeCell ref="E17:F17"/>
    <mergeCell ref="G17:H17"/>
    <mergeCell ref="I17:J17"/>
    <mergeCell ref="K17:L17"/>
    <mergeCell ref="M17:N17"/>
    <mergeCell ref="O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producto SENPA</vt:lpstr>
      <vt:lpstr>Hoja2</vt:lpstr>
      <vt:lpstr>EJECUCION 2DO TIRMESTRE</vt:lpstr>
      <vt:lpstr>PROG. FISICA FIN 2D. TRIN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M.Terrero de L.</dc:creator>
  <cp:lastModifiedBy>Ana Glenolys Contreras Ramos</cp:lastModifiedBy>
  <cp:lastPrinted>2018-06-18T14:56:05Z</cp:lastPrinted>
  <dcterms:created xsi:type="dcterms:W3CDTF">2017-03-20T14:38:24Z</dcterms:created>
  <dcterms:modified xsi:type="dcterms:W3CDTF">2022-11-16T13:33:31Z</dcterms:modified>
</cp:coreProperties>
</file>