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abilida\Downloads\"/>
    </mc:Choice>
  </mc:AlternateContent>
  <bookViews>
    <workbookView xWindow="0" yWindow="0" windowWidth="20460" windowHeight="7320"/>
  </bookViews>
  <sheets>
    <sheet name="Plantilla Ejecucion Actual" sheetId="4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2" i="4" l="1"/>
  <c r="C26" i="4"/>
  <c r="C16" i="4"/>
  <c r="C10" i="4"/>
  <c r="P86" i="4" l="1"/>
  <c r="P84" i="4"/>
  <c r="P83" i="4"/>
  <c r="P82" i="4"/>
  <c r="P81" i="4"/>
  <c r="P80" i="4"/>
  <c r="P79" i="4"/>
  <c r="P78" i="4"/>
  <c r="P77" i="4"/>
  <c r="P76" i="4"/>
  <c r="P75" i="4"/>
  <c r="P73" i="4"/>
  <c r="P72" i="4"/>
  <c r="P71" i="4"/>
  <c r="P70" i="4"/>
  <c r="P69" i="4"/>
  <c r="P68" i="4"/>
  <c r="P67" i="4"/>
  <c r="P66" i="4"/>
  <c r="P65" i="4"/>
  <c r="P64" i="4"/>
  <c r="P63" i="4"/>
  <c r="P62" i="4"/>
  <c r="P60" i="4"/>
  <c r="P59" i="4"/>
  <c r="P58" i="4"/>
  <c r="P57" i="4"/>
  <c r="P56" i="4"/>
  <c r="P55" i="4"/>
  <c r="P54" i="4"/>
  <c r="P53" i="4"/>
  <c r="O52" i="4"/>
  <c r="P51" i="4"/>
  <c r="P50" i="4"/>
  <c r="P49" i="4"/>
  <c r="P48" i="4"/>
  <c r="P47" i="4"/>
  <c r="P46" i="4"/>
  <c r="P45" i="4"/>
  <c r="P44" i="4"/>
  <c r="P43" i="4"/>
  <c r="P42" i="4"/>
  <c r="P41" i="4"/>
  <c r="P40" i="4"/>
  <c r="P39" i="4"/>
  <c r="P38" i="4"/>
  <c r="P37" i="4"/>
  <c r="P36" i="4"/>
  <c r="P35" i="4"/>
  <c r="P34" i="4"/>
  <c r="P33" i="4"/>
  <c r="P32" i="4"/>
  <c r="P31" i="4"/>
  <c r="P30" i="4"/>
  <c r="P29" i="4"/>
  <c r="P28" i="4"/>
  <c r="P27" i="4"/>
  <c r="O26" i="4"/>
  <c r="P25" i="4"/>
  <c r="P24" i="4"/>
  <c r="P23" i="4"/>
  <c r="P22" i="4"/>
  <c r="P21" i="4"/>
  <c r="P19" i="4"/>
  <c r="P17" i="4"/>
  <c r="O16" i="4"/>
  <c r="P15" i="4"/>
  <c r="P14" i="4"/>
  <c r="P13" i="4"/>
  <c r="P12" i="4"/>
  <c r="P11" i="4"/>
  <c r="O10" i="4"/>
  <c r="B10" i="4"/>
  <c r="D10" i="4"/>
  <c r="E10" i="4"/>
  <c r="F10" i="4"/>
  <c r="G10" i="4"/>
  <c r="H10" i="4"/>
  <c r="I10" i="4"/>
  <c r="J10" i="4"/>
  <c r="K10" i="4"/>
  <c r="L10" i="4"/>
  <c r="M10" i="4"/>
  <c r="N10" i="4"/>
  <c r="B16" i="4"/>
  <c r="E16" i="4"/>
  <c r="F16" i="4"/>
  <c r="H16" i="4"/>
  <c r="I16" i="4"/>
  <c r="J16" i="4"/>
  <c r="K16" i="4"/>
  <c r="L16" i="4"/>
  <c r="M16" i="4"/>
  <c r="M74" i="4" s="1"/>
  <c r="N16" i="4"/>
  <c r="B26" i="4"/>
  <c r="E26" i="4"/>
  <c r="F26" i="4"/>
  <c r="G26" i="4"/>
  <c r="G74" i="4" s="1"/>
  <c r="H26" i="4"/>
  <c r="I26" i="4"/>
  <c r="J26" i="4"/>
  <c r="K26" i="4"/>
  <c r="L26" i="4"/>
  <c r="M26" i="4"/>
  <c r="N26" i="4"/>
  <c r="B36" i="4"/>
  <c r="C36" i="4"/>
  <c r="B44" i="4"/>
  <c r="C44" i="4"/>
  <c r="C74" i="4" s="1"/>
  <c r="B52" i="4"/>
  <c r="F52" i="4"/>
  <c r="J52" i="4"/>
  <c r="P10" i="4" l="1"/>
  <c r="K74" i="4"/>
  <c r="F74" i="4"/>
  <c r="N74" i="4"/>
  <c r="N87" i="4" s="1"/>
  <c r="E74" i="4"/>
  <c r="D74" i="4"/>
  <c r="I74" i="4"/>
  <c r="J74" i="4"/>
  <c r="P26" i="4"/>
  <c r="P16" i="4"/>
  <c r="O74" i="4"/>
  <c r="O87" i="4" s="1"/>
  <c r="L74" i="4"/>
  <c r="H74" i="4"/>
  <c r="P52" i="4"/>
  <c r="B74" i="4"/>
  <c r="P74" i="4" l="1"/>
  <c r="P87" i="4" s="1"/>
  <c r="M87" i="4"/>
  <c r="L87" i="4" l="1"/>
  <c r="K87" i="4" l="1"/>
  <c r="C87" i="4"/>
  <c r="J87" i="4" l="1"/>
  <c r="I87" i="4" l="1"/>
  <c r="H87" i="4" l="1"/>
  <c r="G87" i="4" l="1"/>
  <c r="F87" i="4" l="1"/>
  <c r="E87" i="4" l="1"/>
  <c r="B87" i="4" l="1"/>
  <c r="D87" i="4" l="1"/>
</calcChain>
</file>

<file path=xl/sharedStrings.xml><?xml version="1.0" encoding="utf-8"?>
<sst xmlns="http://schemas.openxmlformats.org/spreadsheetml/2006/main" count="204" uniqueCount="113">
  <si>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</si>
  <si>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</si>
  <si>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</si>
  <si>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</si>
  <si>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</si>
  <si>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</si>
  <si>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</si>
  <si>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</si>
  <si>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</si>
  <si>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</si>
  <si>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</si>
  <si>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</si>
  <si>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</si>
  <si>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</si>
  <si>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</si>
  <si>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</si>
  <si>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</si>
  <si>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</si>
  <si>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</si>
  <si>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</si>
  <si>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</si>
  <si>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</si>
  <si>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</si>
  <si>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</si>
  <si>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</si>
  <si>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</si>
  <si>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</si>
  <si>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</si>
  <si>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</si>
  <si>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</si>
  <si>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</si>
  <si>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</si>
  <si>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</si>
  <si>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</si>
  <si>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</si>
  <si>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</si>
  <si>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</si>
  <si>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</si>
  <si>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</si>
  <si>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</si>
  <si>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</si>
  <si>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</si>
  <si>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</si>
  <si>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</si>
  <si>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</si>
  <si>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</si>
  <si>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</si>
  <si>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</si>
  <si>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</si>
  <si>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</si>
  <si>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</si>
  <si>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</si>
  <si>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</si>
  <si>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</si>
  <si>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</si>
  <si>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</si>
  <si>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</si>
  <si>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</si>
  <si>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</si>
  <si>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</si>
  <si>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</si>
  <si>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</si>
  <si>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</si>
  <si>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</si>
  <si>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</si>
  <si>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</si>
  <si>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</si>
  <si>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</si>
  <si>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</si>
  <si>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</si>
  <si>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</si>
  <si>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</si>
  <si>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</si>
  <si>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</si>
  <si>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</si>
  <si>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</si>
  <si>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</si>
  <si>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</si>
  <si>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Ejecución de Gastos y Aplicaciones Financieras </t>
  </si>
  <si>
    <t>INSTITUTO SUPERIOR PARA LA DEFENSA</t>
  </si>
  <si>
    <t xml:space="preserve"> -   </t>
  </si>
  <si>
    <t>General Juan Pablo Duarte y Diez</t>
  </si>
  <si>
    <t xml:space="preserve"> Enero  </t>
  </si>
  <si>
    <t>Encargada de Auditoria Interna.</t>
  </si>
  <si>
    <t>Director de Contabilidad y Finanzas</t>
  </si>
  <si>
    <t xml:space="preserve">Lic. Gilberto de Oleo Sanchez, </t>
  </si>
  <si>
    <t>Mayor Contador, ERD</t>
  </si>
  <si>
    <t>Presupuesto Inicial</t>
  </si>
  <si>
    <t>Modificacion</t>
  </si>
  <si>
    <t>Total</t>
  </si>
  <si>
    <t>Febrero</t>
  </si>
  <si>
    <t>Marzo</t>
  </si>
  <si>
    <t>Rosanna Ferreira Sosa</t>
  </si>
  <si>
    <t>Mayor Contadora, ERD</t>
  </si>
  <si>
    <t>Abril</t>
  </si>
  <si>
    <t xml:space="preserve">                      Cinthia LorenaFeliz Perez</t>
  </si>
  <si>
    <t xml:space="preserve">                       Capitan Contadora ,FARD                                                                                                               </t>
  </si>
  <si>
    <t xml:space="preserve">                      Encargada de Presupuesto                                                                                            </t>
  </si>
  <si>
    <t>Mayo</t>
  </si>
  <si>
    <t>Junio</t>
  </si>
  <si>
    <t>Julio</t>
  </si>
  <si>
    <t>Agosto</t>
  </si>
  <si>
    <t>4.1. - INCREMENTO DE ACTIVOS FINANCIEROS</t>
  </si>
  <si>
    <t>Septiembre</t>
  </si>
  <si>
    <t>Fuente: [SIGEF]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</si>
  <si>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prepuesto aprobado en Ley de Prespuesto General del Estado</t>
    </r>
  </si>
  <si>
    <r>
      <rPr>
        <b/>
        <sz val="11"/>
        <color theme="1"/>
        <rFont val="Calibri"/>
        <family val="2"/>
        <scheme val="minor"/>
      </rPr>
      <t xml:space="preserve">Presupuesto modificado: </t>
    </r>
    <r>
      <rPr>
        <sz val="11"/>
        <color theme="1"/>
        <rFont val="Calibri"/>
        <family val="2"/>
        <scheme val="minor"/>
      </rPr>
      <t>Se refiere al prespuesto aprobado en caso de que el Congreso Nacional
 apruebe un presupuesto complementario</t>
    </r>
  </si>
  <si>
    <r>
      <rPr>
        <b/>
        <sz val="11"/>
        <color theme="1"/>
        <rFont val="Calibri"/>
        <family val="2"/>
        <scheme val="minor"/>
      </rPr>
      <t xml:space="preserve">Total devengado: </t>
    </r>
    <r>
      <rPr>
        <sz val="11"/>
        <color theme="1"/>
        <rFont val="Calibri"/>
        <family val="2"/>
        <scheme val="minor"/>
      </rPr>
      <t>Son los recursos financieros que surge con la obligacion de pago por la recepción de conformidad de obras, bienes y servicios oportunmente contratados o, en los casos de gastos sin contrapretación, por haberse cumplido los requisitos administrativos dispuestos por el reglamento de la presente Ley.</t>
    </r>
  </si>
  <si>
    <t>Octubre</t>
  </si>
  <si>
    <t>Noviembre</t>
  </si>
  <si>
    <t xml:space="preserve"> Diciembre </t>
  </si>
  <si>
    <t>Fecha de registro: hasta el [31] de [12] del [2023]</t>
  </si>
  <si>
    <t>Fecha de imputación: hasta el [31] de [12] del [2023]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</si>
</sst>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(* #,##0.0000_);_(* \(#,##0.0000\);_(* &quot;-&quot;??_);_(@_)"/>
    <numFmt numFmtId="165" formatCode="_-* #,##0.00\ _€_-;\-* #,##0.00\ _€_-;_-* &quot;-&quot;??\ _€_-;_-@_-"/>
    <numFmt numFmtId="166" formatCode="#,##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02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 wrapText="1" indent="2"/>
    </xf>
    <xf numFmtId="0" fontId="2" fillId="2" borderId="0" xfId="0" applyFont="1" applyFill="1" applyAlignment="1">
      <alignment vertical="center" wrapText="1"/>
    </xf>
    <xf numFmtId="43" fontId="0" fillId="0" borderId="0" xfId="1" applyFont="1"/>
    <xf numFmtId="0" fontId="3" fillId="0" borderId="0" xfId="0" applyFont="1" applyAlignment="1">
      <alignment vertical="center" wrapText="1"/>
    </xf>
    <xf numFmtId="4" fontId="2" fillId="2" borderId="0" xfId="1" applyNumberFormat="1" applyFont="1" applyFill="1" applyBorder="1" applyAlignment="1">
      <alignment horizontal="center" vertical="center" wrapText="1"/>
    </xf>
    <xf numFmtId="4" fontId="1" fillId="0" borderId="1" xfId="1" applyNumberFormat="1" applyFont="1" applyBorder="1" applyAlignment="1">
      <alignment horizontal="left" vertical="center" wrapText="1"/>
    </xf>
    <xf numFmtId="4" fontId="1" fillId="0" borderId="0" xfId="1" applyNumberFormat="1" applyFont="1" applyAlignment="1">
      <alignment vertical="center" wrapText="1"/>
    </xf>
    <xf numFmtId="4" fontId="0" fillId="0" borderId="0" xfId="1" applyNumberFormat="1" applyFont="1" applyBorder="1"/>
    <xf numFmtId="4" fontId="0" fillId="0" borderId="0" xfId="1" applyNumberFormat="1" applyFont="1" applyBorder="1" applyAlignment="1">
      <alignment vertical="center" wrapText="1"/>
    </xf>
    <xf numFmtId="4" fontId="0" fillId="0" borderId="0" xfId="1" applyNumberFormat="1" applyFont="1" applyAlignment="1">
      <alignment vertical="center" wrapText="1"/>
    </xf>
    <xf numFmtId="4" fontId="0" fillId="0" borderId="0" xfId="1" applyNumberFormat="1" applyFont="1"/>
    <xf numFmtId="0" fontId="0" fillId="0" borderId="0" xfId="0" applyAlignment="1">
      <alignment horizontal="center"/>
    </xf>
    <xf numFmtId="4" fontId="0" fillId="0" borderId="0" xfId="1" applyNumberFormat="1" applyFont="1" applyAlignment="1">
      <alignment horizontal="center"/>
    </xf>
    <xf numFmtId="164" fontId="1" fillId="0" borderId="0" xfId="1" applyNumberFormat="1" applyFont="1" applyAlignment="1">
      <alignment horizontal="left" vertical="center" wrapText="1"/>
    </xf>
    <xf numFmtId="43" fontId="0" fillId="0" borderId="0" xfId="1" applyFont="1" applyAlignment="1">
      <alignment horizontal="left" vertical="center" wrapText="1"/>
    </xf>
    <xf numFmtId="43" fontId="0" fillId="0" borderId="0" xfId="1" applyFont="1" applyAlignment="1">
      <alignment vertical="center" wrapText="1"/>
    </xf>
    <xf numFmtId="4" fontId="0" fillId="0" borderId="0" xfId="0" applyNumberFormat="1" applyAlignment="1">
      <alignment vertical="center" wrapText="1"/>
    </xf>
    <xf numFmtId="4" fontId="1" fillId="0" borderId="0" xfId="0" applyNumberFormat="1" applyFont="1" applyAlignment="1">
      <alignment horizontal="right" vertical="center" wrapText="1"/>
    </xf>
    <xf numFmtId="43" fontId="0" fillId="0" borderId="0" xfId="1" applyFont="1" applyAlignment="1">
      <alignment horizontal="right" vertical="center" wrapText="1"/>
    </xf>
    <xf numFmtId="4" fontId="1" fillId="0" borderId="0" xfId="1" applyNumberFormat="1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/>
    <xf numFmtId="43" fontId="0" fillId="0" borderId="0" xfId="1" applyFont="1" applyAlignment="1">
      <alignment horizontal="center"/>
    </xf>
    <xf numFmtId="4" fontId="1" fillId="0" borderId="0" xfId="1" applyNumberFormat="1" applyFont="1" applyAlignment="1">
      <alignment horizontal="right" vertical="center" wrapText="1"/>
    </xf>
    <xf numFmtId="43" fontId="0" fillId="0" borderId="0" xfId="1" applyFont="1" applyAlignment="1">
      <alignment horizontal="left" vertical="center" wrapText="1" indent="2"/>
    </xf>
    <xf numFmtId="43" fontId="1" fillId="0" borderId="0" xfId="0" applyNumberFormat="1" applyFont="1" applyAlignment="1">
      <alignment horizontal="left" vertical="center" wrapText="1"/>
    </xf>
    <xf numFmtId="0" fontId="3" fillId="0" borderId="0" xfId="0" applyFont="1"/>
    <xf numFmtId="0" fontId="5" fillId="0" borderId="0" xfId="0" applyFont="1"/>
    <xf numFmtId="0" fontId="3" fillId="0" borderId="0" xfId="0" applyFont="1" applyAlignment="1">
      <alignment horizontal="center"/>
    </xf>
    <xf numFmtId="4" fontId="5" fillId="0" borderId="0" xfId="1" applyNumberFormat="1" applyFont="1" applyAlignment="1">
      <alignment horizontal="center"/>
    </xf>
    <xf numFmtId="4" fontId="5" fillId="0" borderId="0" xfId="1" applyNumberFormat="1" applyFont="1"/>
    <xf numFmtId="4" fontId="3" fillId="0" borderId="0" xfId="1" applyNumberFormat="1" applyFont="1" applyAlignment="1">
      <alignment horizontal="center"/>
    </xf>
    <xf numFmtId="0" fontId="5" fillId="0" borderId="0" xfId="0" applyFont="1" applyAlignment="1">
      <alignment horizontal="center"/>
    </xf>
    <xf numFmtId="43" fontId="5" fillId="0" borderId="0" xfId="1" applyFont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4" fontId="0" fillId="0" borderId="0" xfId="1" applyNumberFormat="1" applyFont="1" applyAlignment="1">
      <alignment horizontal="right" vertical="center" wrapText="1"/>
    </xf>
    <xf numFmtId="164" fontId="0" fillId="0" borderId="0" xfId="1" applyNumberFormat="1" applyFont="1" applyAlignment="1">
      <alignment horizontal="left" vertical="center" wrapText="1"/>
    </xf>
    <xf numFmtId="43" fontId="0" fillId="0" borderId="0" xfId="0" applyNumberFormat="1" applyAlignment="1">
      <alignment horizontal="left" vertical="center" wrapText="1" indent="2"/>
    </xf>
    <xf numFmtId="4" fontId="1" fillId="3" borderId="2" xfId="1" applyNumberFormat="1" applyFont="1" applyFill="1" applyBorder="1" applyAlignment="1">
      <alignment horizontal="center" vertical="center" wrapText="1"/>
    </xf>
    <xf numFmtId="4" fontId="1" fillId="3" borderId="0" xfId="1" applyNumberFormat="1" applyFont="1" applyFill="1" applyBorder="1" applyAlignment="1">
      <alignment horizontal="center" vertical="center" wrapText="1"/>
    </xf>
    <xf numFmtId="0" fontId="0" fillId="4" borderId="0" xfId="0" applyFill="1" applyAlignment="1">
      <alignment horizontal="left" vertical="center" wrapText="1" indent="2"/>
    </xf>
    <xf numFmtId="4" fontId="0" fillId="4" borderId="0" xfId="1" applyNumberFormat="1" applyFont="1" applyFill="1" applyAlignment="1">
      <alignment vertical="center" wrapText="1"/>
    </xf>
    <xf numFmtId="0" fontId="1" fillId="3" borderId="0" xfId="0" applyFont="1" applyFill="1" applyAlignment="1">
      <alignment horizontal="left" vertical="center" wrapText="1"/>
    </xf>
    <xf numFmtId="0" fontId="0" fillId="4" borderId="0" xfId="0" applyFill="1"/>
    <xf numFmtId="4" fontId="0" fillId="4" borderId="0" xfId="1" applyNumberFormat="1" applyFont="1" applyFill="1" applyBorder="1"/>
    <xf numFmtId="0" fontId="1" fillId="5" borderId="2" xfId="0" applyFont="1" applyFill="1" applyBorder="1" applyAlignment="1">
      <alignment horizontal="left" vertical="center" wrapText="1"/>
    </xf>
    <xf numFmtId="4" fontId="1" fillId="5" borderId="0" xfId="0" applyNumberFormat="1" applyFont="1" applyFill="1" applyAlignment="1">
      <alignment horizontal="right" vertical="center" wrapText="1"/>
    </xf>
    <xf numFmtId="4" fontId="1" fillId="6" borderId="0" xfId="1" applyNumberFormat="1" applyFont="1" applyFill="1" applyBorder="1"/>
    <xf numFmtId="43" fontId="1" fillId="6" borderId="0" xfId="1" applyFont="1" applyFill="1" applyBorder="1"/>
    <xf numFmtId="4" fontId="4" fillId="0" borderId="0" xfId="1" applyNumberFormat="1" applyFont="1" applyBorder="1"/>
    <xf numFmtId="4" fontId="4" fillId="0" borderId="0" xfId="1" applyNumberFormat="1" applyFont="1" applyBorder="1" applyAlignment="1">
      <alignment vertical="center" wrapText="1"/>
    </xf>
    <xf numFmtId="4" fontId="4" fillId="0" borderId="0" xfId="1" applyNumberFormat="1" applyFont="1" applyAlignment="1">
      <alignment vertical="center" wrapText="1"/>
    </xf>
    <xf numFmtId="4" fontId="4" fillId="0" borderId="0" xfId="1" applyNumberFormat="1" applyFont="1"/>
    <xf numFmtId="4" fontId="1" fillId="4" borderId="0" xfId="1" applyNumberFormat="1" applyFont="1" applyFill="1" applyBorder="1" applyAlignment="1">
      <alignment vertical="center" wrapText="1"/>
    </xf>
    <xf numFmtId="4" fontId="1" fillId="4" borderId="0" xfId="1" applyNumberFormat="1" applyFont="1" applyFill="1" applyAlignment="1">
      <alignment vertical="center" wrapText="1"/>
    </xf>
    <xf numFmtId="165" fontId="0" fillId="0" borderId="0" xfId="0" applyNumberFormat="1"/>
    <xf numFmtId="0" fontId="0" fillId="0" borderId="0" xfId="1" applyNumberFormat="1" applyFont="1" applyAlignment="1">
      <alignment vertical="center" wrapText="1"/>
    </xf>
    <xf numFmtId="4" fontId="2" fillId="0" borderId="0" xfId="1" applyNumberFormat="1" applyFont="1" applyAlignment="1">
      <alignment vertical="center" wrapText="1"/>
    </xf>
    <xf numFmtId="4" fontId="6" fillId="0" borderId="0" xfId="1" applyNumberFormat="1" applyFont="1" applyAlignment="1">
      <alignment vertical="center" wrapText="1"/>
    </xf>
    <xf numFmtId="4" fontId="6" fillId="0" borderId="0" xfId="1" applyNumberFormat="1" applyFont="1"/>
    <xf numFmtId="4" fontId="2" fillId="4" borderId="0" xfId="1" applyNumberFormat="1" applyFont="1" applyFill="1" applyBorder="1" applyAlignment="1">
      <alignment vertical="center" wrapText="1"/>
    </xf>
    <xf numFmtId="4" fontId="2" fillId="4" borderId="0" xfId="1" applyNumberFormat="1" applyFont="1" applyFill="1" applyAlignment="1">
      <alignment vertical="center" wrapText="1"/>
    </xf>
    <xf numFmtId="4" fontId="2" fillId="3" borderId="0" xfId="1" applyNumberFormat="1" applyFont="1" applyFill="1" applyBorder="1" applyAlignment="1">
      <alignment horizontal="center" vertical="center" wrapText="1"/>
    </xf>
    <xf numFmtId="0" fontId="2" fillId="5" borderId="0" xfId="0" applyFont="1" applyFill="1" applyAlignment="1">
      <alignment horizontal="left" vertical="center" wrapText="1"/>
    </xf>
    <xf numFmtId="43" fontId="1" fillId="5" borderId="0" xfId="0" applyNumberFormat="1" applyFont="1" applyFill="1" applyAlignment="1">
      <alignment horizontal="right" vertical="center" wrapText="1"/>
    </xf>
    <xf numFmtId="4" fontId="0" fillId="0" borderId="0" xfId="0" applyNumberFormat="1" applyAlignment="1">
      <alignment horizontal="right"/>
    </xf>
    <xf numFmtId="4" fontId="1" fillId="2" borderId="0" xfId="0" applyNumberFormat="1" applyFont="1" applyFill="1" applyAlignment="1">
      <alignment horizontal="right" vertical="center" wrapText="1"/>
    </xf>
    <xf numFmtId="4" fontId="1" fillId="0" borderId="1" xfId="0" applyNumberFormat="1" applyFont="1" applyBorder="1" applyAlignment="1">
      <alignment horizontal="right" vertical="center" wrapText="1"/>
    </xf>
    <xf numFmtId="4" fontId="0" fillId="0" borderId="0" xfId="0" applyNumberFormat="1" applyAlignment="1">
      <alignment horizontal="right" vertical="center" wrapText="1"/>
    </xf>
    <xf numFmtId="4" fontId="0" fillId="0" borderId="0" xfId="0" applyNumberFormat="1" applyAlignment="1">
      <alignment horizontal="right" vertical="center" wrapText="1" indent="2"/>
    </xf>
    <xf numFmtId="4" fontId="0" fillId="0" borderId="0" xfId="1" applyNumberFormat="1" applyFont="1" applyAlignment="1">
      <alignment horizontal="right" vertical="center" wrapText="1" indent="2"/>
    </xf>
    <xf numFmtId="4" fontId="0" fillId="4" borderId="0" xfId="0" applyNumberFormat="1" applyFill="1" applyAlignment="1">
      <alignment horizontal="right" vertical="center" wrapText="1" indent="2"/>
    </xf>
    <xf numFmtId="4" fontId="1" fillId="3" borderId="0" xfId="0" applyNumberFormat="1" applyFont="1" applyFill="1" applyAlignment="1">
      <alignment horizontal="right" vertical="center" wrapText="1"/>
    </xf>
    <xf numFmtId="4" fontId="0" fillId="4" borderId="0" xfId="0" applyNumberFormat="1" applyFill="1" applyAlignment="1">
      <alignment horizontal="right"/>
    </xf>
    <xf numFmtId="4" fontId="3" fillId="0" borderId="0" xfId="0" applyNumberFormat="1" applyFont="1" applyAlignment="1">
      <alignment horizontal="right"/>
    </xf>
    <xf numFmtId="4" fontId="5" fillId="0" borderId="0" xfId="0" applyNumberFormat="1" applyFont="1" applyAlignment="1">
      <alignment horizontal="right"/>
    </xf>
    <xf numFmtId="43" fontId="1" fillId="0" borderId="0" xfId="0" applyNumberFormat="1" applyFont="1" applyAlignment="1">
      <alignment horizontal="right" vertical="center" wrapText="1"/>
    </xf>
    <xf numFmtId="43" fontId="4" fillId="0" borderId="0" xfId="1" applyFont="1" applyAlignment="1">
      <alignment horizontal="left" vertical="center" wrapText="1"/>
    </xf>
    <xf numFmtId="166" fontId="1" fillId="0" borderId="0" xfId="1" applyNumberFormat="1" applyFont="1" applyAlignment="1">
      <alignment vertical="center" wrapText="1"/>
    </xf>
    <xf numFmtId="43" fontId="4" fillId="0" borderId="0" xfId="1" applyFont="1" applyAlignment="1">
      <alignment vertical="center" wrapText="1"/>
    </xf>
    <xf numFmtId="43" fontId="4" fillId="0" borderId="0" xfId="1" applyFont="1" applyAlignment="1">
      <alignment horizontal="right" vertical="center" wrapText="1"/>
    </xf>
    <xf numFmtId="4" fontId="2" fillId="0" borderId="1" xfId="1" applyNumberFormat="1" applyFont="1" applyBorder="1" applyAlignment="1">
      <alignment horizontal="left" vertical="center" wrapText="1"/>
    </xf>
    <xf numFmtId="0" fontId="6" fillId="0" borderId="0" xfId="0" applyFont="1"/>
    <xf numFmtId="4" fontId="1" fillId="0" borderId="0" xfId="0" applyNumberFormat="1" applyFont="1"/>
    <xf numFmtId="4" fontId="0" fillId="0" borderId="0" xfId="0" applyNumberFormat="1"/>
    <xf numFmtId="43" fontId="0" fillId="0" borderId="0" xfId="1" applyFont="1" applyAlignment="1">
      <alignment horizontal="left"/>
    </xf>
    <xf numFmtId="43" fontId="1" fillId="0" borderId="0" xfId="1" applyFont="1" applyAlignment="1"/>
    <xf numFmtId="4" fontId="1" fillId="0" borderId="0" xfId="0" applyNumberFormat="1" applyFont="1" applyAlignment="1">
      <alignment vertical="center"/>
    </xf>
    <xf numFmtId="4" fontId="0" fillId="0" borderId="0" xfId="0" applyNumberFormat="1" applyAlignment="1">
      <alignment vertical="center"/>
    </xf>
    <xf numFmtId="43" fontId="0" fillId="0" borderId="0" xfId="1" applyFont="1" applyAlignment="1">
      <alignment vertical="center"/>
    </xf>
    <xf numFmtId="4" fontId="6" fillId="0" borderId="0" xfId="0" applyNumberFormat="1" applyFont="1"/>
    <xf numFmtId="4" fontId="6" fillId="4" borderId="0" xfId="0" applyNumberFormat="1" applyFont="1" applyFill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186872</xdr:colOff>
      <xdr:row>0</xdr:row>
      <xdr:rowOff>187777</xdr:rowOff>
    </xdr:from>
    <xdr:to>
      <xdr:col>14</xdr:col>
      <xdr:colOff>588283</xdr:colOff>
      <xdr:row>5</xdr:row>
      <xdr:rowOff>22677</xdr:rowOff>
    </xdr:to>
    <xdr:pic>
      <xdr:nvPicPr>
        <xdr:cNvPr id="6" name="Imagen 5" descr="D:\Harvish Arias\Logos1\LOGOS INSUDE\Logo INSUDE.jp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954908" y="187777"/>
          <a:ext cx="2975429" cy="946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955672</xdr:colOff>
      <xdr:row>1</xdr:row>
      <xdr:rowOff>40370</xdr:rowOff>
    </xdr:from>
    <xdr:to>
      <xdr:col>1</xdr:col>
      <xdr:colOff>322487</xdr:colOff>
      <xdr:row>5</xdr:row>
      <xdr:rowOff>102055</xdr:rowOff>
    </xdr:to>
    <xdr:pic>
      <xdr:nvPicPr>
        <xdr:cNvPr id="8" name="Imagen 7" descr="D:\Harvish Arias\Logos1\LOGOS INSUDE\Logo INSUDE.jp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5672" y="233138"/>
          <a:ext cx="2655208" cy="9801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114"/>
  <sheetViews>
    <sheetView tabSelected="1" zoomScale="84" zoomScaleNormal="84" workbookViewId="0">
      <selection activeCell="A2" sqref="A2:P2"/>
    </sheetView>
  </sheetViews>
  <sheetFormatPr baseColWidth="10" defaultColWidth="11.42578125" defaultRowHeight="15" x14ac:dyDescent="0.25"/>
  <cols>
    <col min="1" max="1" width="49.28515625" customWidth="1"/>
    <col min="2" max="2" width="15.5703125" style="69" bestFit="1" customWidth="1"/>
    <col min="3" max="3" width="17.28515625" customWidth="1"/>
    <col min="4" max="4" width="12.28515625" style="14" customWidth="1"/>
    <col min="5" max="5" width="14.85546875" style="14" customWidth="1"/>
    <col min="6" max="6" width="14" style="14" customWidth="1"/>
    <col min="7" max="7" width="14.140625" style="14" customWidth="1"/>
    <col min="8" max="8" width="13.7109375" style="14" customWidth="1"/>
    <col min="9" max="9" width="13.85546875" style="14" customWidth="1"/>
    <col min="10" max="10" width="13" style="14" customWidth="1"/>
    <col min="11" max="12" width="13.5703125" style="14" customWidth="1"/>
    <col min="13" max="13" width="12.140625" style="14" customWidth="1"/>
    <col min="14" max="14" width="13" style="14" customWidth="1"/>
    <col min="15" max="15" width="14.42578125" style="14" customWidth="1"/>
    <col min="16" max="16" width="14.28515625" style="14" customWidth="1"/>
    <col min="17" max="17" width="11" style="14" customWidth="1"/>
    <col min="18" max="18" width="11.7109375" style="14" customWidth="1"/>
    <col min="19" max="19" width="11.140625" style="14" customWidth="1"/>
    <col min="20" max="20" width="10" style="14" customWidth="1"/>
    <col min="21" max="21" width="12" style="14" customWidth="1"/>
    <col min="22" max="23" width="13.140625" style="14" bestFit="1" customWidth="1"/>
    <col min="24" max="24" width="14.140625" style="6" bestFit="1" customWidth="1"/>
  </cols>
  <sheetData>
    <row r="2" spans="1:24" ht="18.75" x14ac:dyDescent="0.25">
      <c r="A2" s="98" t="s">
        <v>79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7"/>
      <c r="R2" s="7"/>
      <c r="S2" s="7"/>
      <c r="T2" s="7"/>
      <c r="U2" s="7"/>
      <c r="V2" s="7"/>
      <c r="W2" s="7"/>
      <c r="X2" s="7"/>
    </row>
    <row r="3" spans="1:24" s="7" customFormat="1" ht="18.75" x14ac:dyDescent="0.25">
      <c r="A3" s="98" t="s">
        <v>81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</row>
    <row r="4" spans="1:24" ht="18.75" x14ac:dyDescent="0.25">
      <c r="A4" s="98">
        <v>2023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7"/>
      <c r="R4" s="7"/>
      <c r="S4" s="7"/>
      <c r="T4" s="7"/>
      <c r="U4" s="7"/>
      <c r="V4" s="7"/>
      <c r="W4" s="7"/>
      <c r="X4" s="7"/>
    </row>
    <row r="5" spans="1:24" ht="15.75" x14ac:dyDescent="0.25">
      <c r="A5" s="99" t="s">
        <v>78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24"/>
      <c r="R5" s="24"/>
      <c r="S5" s="24"/>
      <c r="T5" s="24"/>
      <c r="U5" s="24"/>
      <c r="V5" s="24"/>
      <c r="W5" s="24"/>
      <c r="X5" s="24"/>
    </row>
    <row r="6" spans="1:24" x14ac:dyDescent="0.25">
      <c r="A6" s="100" t="s">
        <v>36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25"/>
      <c r="R6" s="25"/>
      <c r="S6" s="25"/>
      <c r="T6" s="25"/>
      <c r="U6" s="25"/>
      <c r="V6" s="25"/>
      <c r="W6" s="25"/>
      <c r="X6" s="25"/>
    </row>
    <row r="7" spans="1:24" ht="6.75" customHeight="1" x14ac:dyDescent="0.25"/>
    <row r="8" spans="1:24" ht="30.75" customHeight="1" x14ac:dyDescent="0.25">
      <c r="A8" s="5" t="s">
        <v>0</v>
      </c>
      <c r="B8" s="70" t="s">
        <v>87</v>
      </c>
      <c r="C8" s="38" t="s">
        <v>88</v>
      </c>
      <c r="D8" s="8" t="s">
        <v>82</v>
      </c>
      <c r="E8" s="8" t="s">
        <v>90</v>
      </c>
      <c r="F8" s="8" t="s">
        <v>91</v>
      </c>
      <c r="G8" s="8" t="s">
        <v>94</v>
      </c>
      <c r="H8" s="8" t="s">
        <v>98</v>
      </c>
      <c r="I8" s="8" t="s">
        <v>99</v>
      </c>
      <c r="J8" s="8" t="s">
        <v>100</v>
      </c>
      <c r="K8" s="8" t="s">
        <v>101</v>
      </c>
      <c r="L8" s="8" t="s">
        <v>103</v>
      </c>
      <c r="M8" s="8" t="s">
        <v>108</v>
      </c>
      <c r="N8" s="8" t="s">
        <v>109</v>
      </c>
      <c r="O8" s="8" t="s">
        <v>110</v>
      </c>
      <c r="P8" s="8" t="s">
        <v>89</v>
      </c>
      <c r="Q8"/>
      <c r="R8"/>
      <c r="S8"/>
      <c r="T8"/>
      <c r="U8"/>
      <c r="V8"/>
      <c r="W8"/>
      <c r="X8"/>
    </row>
    <row r="9" spans="1:24" ht="15.75" x14ac:dyDescent="0.25">
      <c r="A9" s="1" t="s">
        <v>1</v>
      </c>
      <c r="B9" s="71"/>
      <c r="C9" s="1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85"/>
      <c r="P9" s="86"/>
      <c r="Q9"/>
      <c r="R9"/>
      <c r="S9"/>
      <c r="T9"/>
      <c r="U9"/>
      <c r="V9"/>
      <c r="W9"/>
      <c r="X9"/>
    </row>
    <row r="10" spans="1:24" x14ac:dyDescent="0.25">
      <c r="A10" s="2" t="s">
        <v>2</v>
      </c>
      <c r="B10" s="21">
        <f>+B11+B12+B13+B14+B15</f>
        <v>48628000</v>
      </c>
      <c r="C10" s="21">
        <f>+C11+C12+C13+C14+C15</f>
        <v>0</v>
      </c>
      <c r="D10" s="10">
        <f>D11+D14+D15</f>
        <v>3706466.24</v>
      </c>
      <c r="E10" s="10">
        <f>E11+E14+E15</f>
        <v>3657735.74</v>
      </c>
      <c r="F10" s="10">
        <f>F15+F14+F11</f>
        <v>3621906.74</v>
      </c>
      <c r="G10" s="10">
        <f t="shared" ref="G10:M10" si="0">G11+G14+G15</f>
        <v>3625663.24</v>
      </c>
      <c r="H10" s="10">
        <f t="shared" si="0"/>
        <v>3644795.09</v>
      </c>
      <c r="I10" s="10">
        <f t="shared" si="0"/>
        <v>3581189.31</v>
      </c>
      <c r="J10" s="10">
        <f t="shared" si="0"/>
        <v>3575774.81</v>
      </c>
      <c r="K10" s="10">
        <f t="shared" si="0"/>
        <v>3668482.06</v>
      </c>
      <c r="L10" s="10">
        <f t="shared" si="0"/>
        <v>3606409.56</v>
      </c>
      <c r="M10" s="10">
        <f t="shared" si="0"/>
        <v>3792847.02</v>
      </c>
      <c r="N10" s="10">
        <f>N11+N14+N15</f>
        <v>3745676.02</v>
      </c>
      <c r="O10" s="10">
        <f>O15+O14+O11</f>
        <v>7280153.3599999994</v>
      </c>
      <c r="P10" s="87">
        <f>H10+G10+F10+E10+D10+I10+J10+K10+L10+M10+N10+O10</f>
        <v>47507099.189999998</v>
      </c>
      <c r="Q10"/>
      <c r="R10"/>
      <c r="S10"/>
      <c r="T10"/>
      <c r="U10"/>
      <c r="V10"/>
      <c r="W10"/>
      <c r="X10"/>
    </row>
    <row r="11" spans="1:24" x14ac:dyDescent="0.25">
      <c r="A11" s="4" t="s">
        <v>3</v>
      </c>
      <c r="B11" s="72">
        <v>33300000</v>
      </c>
      <c r="C11" s="81">
        <v>-697467</v>
      </c>
      <c r="D11" s="11">
        <v>3586000</v>
      </c>
      <c r="E11" s="11">
        <v>3541000</v>
      </c>
      <c r="F11" s="11">
        <v>3506000</v>
      </c>
      <c r="G11" s="11">
        <v>3531000</v>
      </c>
      <c r="H11" s="11">
        <v>3539050</v>
      </c>
      <c r="I11" s="11">
        <v>3484300</v>
      </c>
      <c r="J11" s="11">
        <v>3459300</v>
      </c>
      <c r="K11" s="11">
        <v>3551800</v>
      </c>
      <c r="L11" s="53">
        <v>3491800</v>
      </c>
      <c r="M11" s="53">
        <v>3684800</v>
      </c>
      <c r="N11" s="53">
        <v>3626800</v>
      </c>
      <c r="O11" s="11">
        <v>7162520.8399999999</v>
      </c>
      <c r="P11" s="88">
        <f>H11+G11+F11+E11+D11+I11+J11+K11+L11+M11+N11+O11</f>
        <v>46164370.840000004</v>
      </c>
      <c r="Q11"/>
      <c r="R11"/>
      <c r="S11"/>
      <c r="T11"/>
      <c r="U11"/>
      <c r="V11"/>
      <c r="W11"/>
      <c r="X11"/>
    </row>
    <row r="12" spans="1:24" x14ac:dyDescent="0.25">
      <c r="A12" s="4" t="s">
        <v>4</v>
      </c>
      <c r="B12" s="72">
        <v>10812000</v>
      </c>
      <c r="C12" s="83">
        <v>125000</v>
      </c>
      <c r="D12" s="11" t="s">
        <v>80</v>
      </c>
      <c r="E12" s="11" t="s">
        <v>80</v>
      </c>
      <c r="F12" s="11"/>
      <c r="G12" s="11"/>
      <c r="H12" s="11"/>
      <c r="I12" s="11" t="s">
        <v>80</v>
      </c>
      <c r="J12" s="11" t="s">
        <v>80</v>
      </c>
      <c r="K12" s="11"/>
      <c r="L12" s="53" t="s">
        <v>80</v>
      </c>
      <c r="M12" s="53" t="s">
        <v>80</v>
      </c>
      <c r="N12" s="53"/>
      <c r="O12" s="11" t="s">
        <v>80</v>
      </c>
      <c r="P12" s="88" t="str">
        <f t="shared" ref="P12:P73" si="1">+D12</f>
        <v xml:space="preserve"> -   </v>
      </c>
      <c r="Q12"/>
      <c r="R12"/>
      <c r="S12"/>
      <c r="T12"/>
      <c r="U12"/>
      <c r="V12"/>
      <c r="W12"/>
      <c r="X12"/>
    </row>
    <row r="13" spans="1:24" x14ac:dyDescent="0.25">
      <c r="A13" s="4" t="s">
        <v>37</v>
      </c>
      <c r="B13" s="72">
        <v>0</v>
      </c>
      <c r="C13" s="17">
        <v>0</v>
      </c>
      <c r="D13" s="11" t="s">
        <v>80</v>
      </c>
      <c r="E13" s="11" t="s">
        <v>80</v>
      </c>
      <c r="F13" s="11"/>
      <c r="G13" s="11"/>
      <c r="H13" s="11"/>
      <c r="I13" s="11" t="s">
        <v>80</v>
      </c>
      <c r="J13" s="11" t="s">
        <v>80</v>
      </c>
      <c r="K13" s="11"/>
      <c r="L13" s="53" t="s">
        <v>80</v>
      </c>
      <c r="M13" s="53" t="s">
        <v>80</v>
      </c>
      <c r="N13" s="53"/>
      <c r="O13" s="11" t="s">
        <v>80</v>
      </c>
      <c r="P13" s="88" t="str">
        <f t="shared" si="1"/>
        <v xml:space="preserve"> -   </v>
      </c>
      <c r="Q13"/>
      <c r="R13"/>
      <c r="S13"/>
      <c r="T13"/>
      <c r="U13"/>
      <c r="V13"/>
      <c r="W13"/>
      <c r="X13"/>
    </row>
    <row r="14" spans="1:24" x14ac:dyDescent="0.25">
      <c r="A14" s="4" t="s">
        <v>5</v>
      </c>
      <c r="B14" s="72">
        <v>3676000</v>
      </c>
      <c r="C14" s="18">
        <v>360000</v>
      </c>
      <c r="D14" s="11">
        <v>30000</v>
      </c>
      <c r="E14" s="11">
        <v>30000</v>
      </c>
      <c r="F14" s="11">
        <v>30000</v>
      </c>
      <c r="G14" s="11">
        <v>10000</v>
      </c>
      <c r="H14" s="11">
        <v>20000</v>
      </c>
      <c r="I14" s="11">
        <v>10000</v>
      </c>
      <c r="J14" s="11">
        <v>30000</v>
      </c>
      <c r="K14" s="11">
        <v>30000</v>
      </c>
      <c r="L14" s="53">
        <v>30000</v>
      </c>
      <c r="M14" s="53">
        <v>20000</v>
      </c>
      <c r="N14" s="53">
        <v>30000</v>
      </c>
      <c r="O14" s="11">
        <v>30000</v>
      </c>
      <c r="P14" s="88">
        <f>H14+G14+F14+E14+D14+I14+J14+K14+L14+M14+N14+O14</f>
        <v>300000</v>
      </c>
      <c r="Q14"/>
      <c r="R14"/>
      <c r="S14"/>
      <c r="T14"/>
      <c r="U14"/>
      <c r="V14"/>
      <c r="W14"/>
      <c r="X14"/>
    </row>
    <row r="15" spans="1:24" x14ac:dyDescent="0.25">
      <c r="A15" s="4" t="s">
        <v>6</v>
      </c>
      <c r="B15" s="72">
        <v>840000</v>
      </c>
      <c r="C15" s="20">
        <v>212467</v>
      </c>
      <c r="D15" s="11">
        <v>90466.240000000005</v>
      </c>
      <c r="E15" s="11">
        <v>86735.74</v>
      </c>
      <c r="F15" s="11">
        <v>85906.74</v>
      </c>
      <c r="G15" s="11">
        <v>84663.24</v>
      </c>
      <c r="H15" s="11">
        <v>85745.09</v>
      </c>
      <c r="I15" s="11">
        <v>86889.31</v>
      </c>
      <c r="J15" s="11">
        <v>86474.81</v>
      </c>
      <c r="K15" s="11">
        <v>86682.06</v>
      </c>
      <c r="L15" s="53">
        <v>84609.56</v>
      </c>
      <c r="M15" s="53">
        <v>88047.02</v>
      </c>
      <c r="N15" s="53">
        <v>88876.02</v>
      </c>
      <c r="O15" s="11">
        <v>87632.52</v>
      </c>
      <c r="P15" s="88">
        <f>O15+N15+M15+L15+K15+J15+I15+H15+G15+F15+E15+D15</f>
        <v>1042728.35</v>
      </c>
      <c r="Q15"/>
      <c r="R15"/>
      <c r="S15"/>
      <c r="T15"/>
      <c r="U15"/>
      <c r="V15"/>
      <c r="W15"/>
      <c r="X15"/>
    </row>
    <row r="16" spans="1:24" x14ac:dyDescent="0.25">
      <c r="A16" s="2" t="s">
        <v>7</v>
      </c>
      <c r="B16" s="21">
        <f>+B17+B18+B19+B20+B21+B22+B23+B24+B25</f>
        <v>7500634</v>
      </c>
      <c r="C16" s="80">
        <f>+C17+C18+C19+C20+C21+C22+C23+C24+C25</f>
        <v>-1486087.75</v>
      </c>
      <c r="D16" s="10">
        <v>30133.86</v>
      </c>
      <c r="E16" s="10">
        <f>E21+E17</f>
        <v>434502.06</v>
      </c>
      <c r="F16" s="10">
        <f>F17+F21</f>
        <v>105433.29000000001</v>
      </c>
      <c r="G16" s="10">
        <v>44300.01</v>
      </c>
      <c r="H16" s="10">
        <f>H17+H21+H23+H25</f>
        <v>259898.09000000003</v>
      </c>
      <c r="I16" s="10">
        <f>I17+I21+I23</f>
        <v>463586.99</v>
      </c>
      <c r="J16" s="82">
        <f>J17+J21+J24</f>
        <v>415993.4</v>
      </c>
      <c r="K16" s="10">
        <f>K17+K21</f>
        <v>74562.61</v>
      </c>
      <c r="L16" s="10">
        <f>L17+L21+L24+L25</f>
        <v>245383.99</v>
      </c>
      <c r="M16" s="10">
        <f>M17+M21+M24+M25</f>
        <v>451091.01</v>
      </c>
      <c r="N16" s="10">
        <f>N17+N18+N21+N23+N24</f>
        <v>233686.71</v>
      </c>
      <c r="O16" s="10">
        <f>O17+O21+O24+O25</f>
        <v>2719235.05</v>
      </c>
      <c r="P16" s="87">
        <f>H16+G16+F16+E16+D16+I16+J16+K16+L16+M16+N16+O16</f>
        <v>5477807.0699999994</v>
      </c>
      <c r="Q16"/>
      <c r="R16"/>
      <c r="S16"/>
      <c r="T16"/>
      <c r="U16"/>
      <c r="V16"/>
      <c r="W16"/>
      <c r="X16"/>
    </row>
    <row r="17" spans="1:24" x14ac:dyDescent="0.25">
      <c r="A17" s="4" t="s">
        <v>8</v>
      </c>
      <c r="B17" s="72">
        <v>540000</v>
      </c>
      <c r="C17" s="40">
        <v>0</v>
      </c>
      <c r="D17" s="11">
        <v>30133.86</v>
      </c>
      <c r="E17" s="11">
        <v>30142.05</v>
      </c>
      <c r="F17" s="11">
        <v>61133.279999999999</v>
      </c>
      <c r="G17" s="11"/>
      <c r="H17" s="11">
        <v>31212.98</v>
      </c>
      <c r="I17" s="11">
        <v>30181.98</v>
      </c>
      <c r="J17" s="11">
        <v>30207.39</v>
      </c>
      <c r="K17" s="11">
        <v>30262.6</v>
      </c>
      <c r="L17" s="53">
        <v>31083.97</v>
      </c>
      <c r="M17" s="53">
        <v>31137.87</v>
      </c>
      <c r="N17" s="53">
        <v>30305.64</v>
      </c>
      <c r="O17" s="11">
        <v>31126.97</v>
      </c>
      <c r="P17" s="88">
        <f>H17+F17+E17+D17+I17+J17+K17+L17+M17+N17+O17</f>
        <v>366928.58999999997</v>
      </c>
      <c r="Q17"/>
      <c r="R17"/>
      <c r="S17"/>
      <c r="T17"/>
      <c r="U17"/>
      <c r="V17"/>
      <c r="W17"/>
      <c r="X17"/>
    </row>
    <row r="18" spans="1:24" ht="13.5" customHeight="1" x14ac:dyDescent="0.25">
      <c r="A18" s="4" t="s">
        <v>9</v>
      </c>
      <c r="B18" s="72">
        <v>1235634</v>
      </c>
      <c r="C18" s="18">
        <v>-1052686.75</v>
      </c>
      <c r="D18" s="12" t="s">
        <v>80</v>
      </c>
      <c r="E18" s="12" t="s">
        <v>80</v>
      </c>
      <c r="F18" s="12"/>
      <c r="G18" s="12"/>
      <c r="H18" s="12"/>
      <c r="I18" s="12" t="s">
        <v>80</v>
      </c>
      <c r="J18" s="12" t="s">
        <v>80</v>
      </c>
      <c r="K18" s="12"/>
      <c r="L18" s="54" t="s">
        <v>80</v>
      </c>
      <c r="M18" s="54" t="s">
        <v>80</v>
      </c>
      <c r="N18" s="54">
        <v>96000.03</v>
      </c>
      <c r="O18" s="12" t="s">
        <v>80</v>
      </c>
      <c r="P18" s="88">
        <v>96000.03</v>
      </c>
      <c r="Q18"/>
      <c r="R18"/>
      <c r="S18"/>
      <c r="T18"/>
      <c r="U18"/>
      <c r="V18"/>
      <c r="W18"/>
      <c r="X18"/>
    </row>
    <row r="19" spans="1:24" x14ac:dyDescent="0.25">
      <c r="A19" s="4" t="s">
        <v>10</v>
      </c>
      <c r="B19" s="72">
        <v>200000</v>
      </c>
      <c r="C19" s="81">
        <v>-200000</v>
      </c>
      <c r="D19" s="11" t="s">
        <v>80</v>
      </c>
      <c r="E19" s="11"/>
      <c r="F19" s="11"/>
      <c r="G19" s="11"/>
      <c r="H19" s="11"/>
      <c r="I19" s="11" t="s">
        <v>80</v>
      </c>
      <c r="J19" s="11" t="s">
        <v>80</v>
      </c>
      <c r="K19" s="11"/>
      <c r="L19" s="53" t="s">
        <v>80</v>
      </c>
      <c r="M19" s="53" t="s">
        <v>80</v>
      </c>
      <c r="N19" s="53"/>
      <c r="O19" s="11" t="s">
        <v>80</v>
      </c>
      <c r="P19" s="88" t="str">
        <f t="shared" si="1"/>
        <v xml:space="preserve"> -   </v>
      </c>
      <c r="Q19"/>
      <c r="R19"/>
      <c r="S19"/>
      <c r="T19"/>
      <c r="U19"/>
      <c r="V19"/>
      <c r="W19"/>
      <c r="X19"/>
    </row>
    <row r="20" spans="1:24" x14ac:dyDescent="0.25">
      <c r="A20" s="4" t="s">
        <v>11</v>
      </c>
      <c r="B20" s="72">
        <v>300000</v>
      </c>
      <c r="C20" s="18">
        <v>-300000</v>
      </c>
      <c r="D20" s="12"/>
      <c r="E20" s="12"/>
      <c r="F20" s="12"/>
      <c r="G20" s="12"/>
      <c r="H20" s="12"/>
      <c r="I20" s="12" t="s">
        <v>80</v>
      </c>
      <c r="J20" s="12" t="s">
        <v>80</v>
      </c>
      <c r="K20" s="12"/>
      <c r="L20" s="54" t="s">
        <v>80</v>
      </c>
      <c r="M20" s="54" t="s">
        <v>80</v>
      </c>
      <c r="N20" s="54"/>
      <c r="O20" s="12" t="s">
        <v>80</v>
      </c>
      <c r="P20" s="89">
        <v>0</v>
      </c>
      <c r="Q20"/>
      <c r="R20"/>
      <c r="S20"/>
      <c r="T20"/>
      <c r="U20"/>
      <c r="V20"/>
      <c r="W20"/>
      <c r="X20"/>
    </row>
    <row r="21" spans="1:24" x14ac:dyDescent="0.25">
      <c r="A21" s="4" t="s">
        <v>12</v>
      </c>
      <c r="B21" s="72">
        <v>840000</v>
      </c>
      <c r="C21" s="18">
        <v>1143460</v>
      </c>
      <c r="D21" s="11" t="s">
        <v>80</v>
      </c>
      <c r="E21" s="11">
        <v>404360.01</v>
      </c>
      <c r="F21" s="11">
        <v>44300.01</v>
      </c>
      <c r="G21" s="11">
        <v>44300.01</v>
      </c>
      <c r="H21" s="11">
        <v>44300.01</v>
      </c>
      <c r="I21" s="11">
        <v>44300.01</v>
      </c>
      <c r="J21" s="11">
        <v>44300.01</v>
      </c>
      <c r="K21" s="11">
        <v>44300.01</v>
      </c>
      <c r="L21" s="53">
        <v>44300.01</v>
      </c>
      <c r="M21" s="53">
        <v>44300.01</v>
      </c>
      <c r="N21" s="53">
        <v>44300.01</v>
      </c>
      <c r="O21" s="11">
        <v>990702.21</v>
      </c>
      <c r="P21" s="88">
        <f>H21+G21+F21+E21+I21+J21+K21+L21+M21+N21+O21</f>
        <v>1793762.31</v>
      </c>
      <c r="Q21"/>
      <c r="R21"/>
      <c r="S21"/>
      <c r="T21"/>
      <c r="U21"/>
      <c r="V21"/>
      <c r="W21"/>
      <c r="X21"/>
    </row>
    <row r="22" spans="1:24" x14ac:dyDescent="0.25">
      <c r="A22" s="4" t="s">
        <v>13</v>
      </c>
      <c r="B22" s="27">
        <v>0</v>
      </c>
      <c r="C22" s="17">
        <v>0</v>
      </c>
      <c r="D22" s="12"/>
      <c r="E22" s="12"/>
      <c r="F22" s="12"/>
      <c r="G22" s="12"/>
      <c r="H22" s="12"/>
      <c r="I22" s="12"/>
      <c r="J22" s="12"/>
      <c r="K22" s="12"/>
      <c r="L22" s="54"/>
      <c r="M22" s="54"/>
      <c r="N22" s="54"/>
      <c r="O22" s="12"/>
      <c r="P22" s="88">
        <f t="shared" si="1"/>
        <v>0</v>
      </c>
      <c r="Q22"/>
      <c r="R22"/>
      <c r="S22"/>
      <c r="T22"/>
      <c r="U22"/>
      <c r="V22"/>
      <c r="W22"/>
      <c r="X22"/>
    </row>
    <row r="23" spans="1:24" ht="45" x14ac:dyDescent="0.25">
      <c r="A23" s="4" t="s">
        <v>14</v>
      </c>
      <c r="B23" s="72">
        <v>225000</v>
      </c>
      <c r="C23" s="18">
        <v>331154</v>
      </c>
      <c r="D23" s="12" t="s">
        <v>80</v>
      </c>
      <c r="E23" s="12" t="s">
        <v>80</v>
      </c>
      <c r="F23" s="12"/>
      <c r="G23" s="12"/>
      <c r="H23" s="12">
        <v>99999.1</v>
      </c>
      <c r="I23" s="12">
        <v>389105</v>
      </c>
      <c r="J23" s="12" t="s">
        <v>80</v>
      </c>
      <c r="K23" s="12"/>
      <c r="L23" s="54" t="s">
        <v>80</v>
      </c>
      <c r="M23" s="54" t="s">
        <v>80</v>
      </c>
      <c r="N23" s="54">
        <v>44850.03</v>
      </c>
      <c r="O23" s="12" t="s">
        <v>80</v>
      </c>
      <c r="P23" s="88">
        <f>H23+I23+N23</f>
        <v>533954.13</v>
      </c>
      <c r="Q23"/>
      <c r="R23"/>
      <c r="S23"/>
      <c r="T23"/>
      <c r="U23"/>
      <c r="V23"/>
      <c r="W23"/>
      <c r="X23"/>
    </row>
    <row r="24" spans="1:24" ht="33" customHeight="1" x14ac:dyDescent="0.25">
      <c r="A24" s="4" t="s">
        <v>15</v>
      </c>
      <c r="B24" s="72">
        <v>3260000</v>
      </c>
      <c r="C24" s="18">
        <v>-1408015</v>
      </c>
      <c r="D24" s="11" t="s">
        <v>80</v>
      </c>
      <c r="E24" s="11"/>
      <c r="F24" s="11"/>
      <c r="G24" s="11"/>
      <c r="H24" s="11"/>
      <c r="I24" s="11"/>
      <c r="J24" s="11">
        <v>341486</v>
      </c>
      <c r="K24" s="11"/>
      <c r="L24" s="53">
        <v>40000</v>
      </c>
      <c r="M24" s="53">
        <v>172153.13</v>
      </c>
      <c r="N24" s="53">
        <v>18231</v>
      </c>
      <c r="O24" s="11">
        <v>1220685.8700000001</v>
      </c>
      <c r="P24" s="88">
        <f>J24+L24+M24+N24+O24</f>
        <v>1792556</v>
      </c>
      <c r="Q24"/>
      <c r="R24"/>
      <c r="S24"/>
      <c r="T24"/>
      <c r="U24"/>
      <c r="V24"/>
      <c r="W24"/>
      <c r="X24"/>
    </row>
    <row r="25" spans="1:24" x14ac:dyDescent="0.25">
      <c r="A25" s="4" t="s">
        <v>38</v>
      </c>
      <c r="B25" s="72">
        <v>900000</v>
      </c>
      <c r="C25" s="84">
        <v>0</v>
      </c>
      <c r="D25" s="13"/>
      <c r="E25" s="13"/>
      <c r="F25" s="13"/>
      <c r="G25" s="13"/>
      <c r="H25" s="13">
        <v>84386</v>
      </c>
      <c r="I25" s="13" t="s">
        <v>80</v>
      </c>
      <c r="J25" s="13" t="s">
        <v>80</v>
      </c>
      <c r="K25" s="13"/>
      <c r="L25" s="55">
        <v>130000.01</v>
      </c>
      <c r="M25" s="55">
        <v>203500</v>
      </c>
      <c r="N25" s="55"/>
      <c r="O25" s="13">
        <v>476720</v>
      </c>
      <c r="P25" s="88">
        <f>H25+L25+M25+O25</f>
        <v>894606.01</v>
      </c>
      <c r="Q25"/>
      <c r="R25"/>
      <c r="S25"/>
      <c r="T25"/>
      <c r="U25"/>
      <c r="V25"/>
      <c r="W25"/>
      <c r="X25"/>
    </row>
    <row r="26" spans="1:24" x14ac:dyDescent="0.25">
      <c r="A26" s="2" t="s">
        <v>16</v>
      </c>
      <c r="B26" s="21">
        <f>+B27+B28+B29+B30+B31+B32+B33+B34+B35</f>
        <v>18010920</v>
      </c>
      <c r="C26" s="21">
        <f>+C27+C28+C29+C30+C31+C32+C33+C34+C35</f>
        <v>1310461.75</v>
      </c>
      <c r="D26" s="10">
        <v>385200</v>
      </c>
      <c r="E26" s="82">
        <f>E27+E29+E33+E35</f>
        <v>2489449.9</v>
      </c>
      <c r="F26" s="10">
        <f>F27+F33</f>
        <v>888080</v>
      </c>
      <c r="G26" s="10">
        <f>G27+G33</f>
        <v>835160</v>
      </c>
      <c r="H26" s="10">
        <f>H27+H29+H33+H35</f>
        <v>1403500</v>
      </c>
      <c r="I26" s="10">
        <f>I27+I31+I32+I33+I35</f>
        <v>1503969.14</v>
      </c>
      <c r="J26" s="10">
        <f>J27+J32+J33+J35</f>
        <v>1345420.09</v>
      </c>
      <c r="K26" s="10">
        <f>K27+K29+K32+K33</f>
        <v>1189806</v>
      </c>
      <c r="L26" s="10">
        <f>L27+L28+L29+L33+L35</f>
        <v>1205812.8500000001</v>
      </c>
      <c r="M26" s="10">
        <f>M27+M33</f>
        <v>1071000</v>
      </c>
      <c r="N26" s="10">
        <f>N27+N28+N29+N32+N33+N35</f>
        <v>2628129.06</v>
      </c>
      <c r="O26" s="10">
        <f>O27+O28+O29+O31+O32+O33+O35</f>
        <v>3976784.8</v>
      </c>
      <c r="P26" s="90">
        <f>H26+G26+F26+E26+D26+I26+J26+K26+L26+M26+N26+O26</f>
        <v>18922311.84</v>
      </c>
      <c r="Q26"/>
      <c r="R26"/>
      <c r="S26"/>
      <c r="T26"/>
      <c r="U26"/>
      <c r="V26"/>
      <c r="W26"/>
      <c r="X26"/>
    </row>
    <row r="27" spans="1:24" ht="17.25" customHeight="1" x14ac:dyDescent="0.25">
      <c r="A27" s="4" t="s">
        <v>17</v>
      </c>
      <c r="B27" s="72">
        <v>4800000</v>
      </c>
      <c r="C27" s="18">
        <v>206381</v>
      </c>
      <c r="D27" s="11">
        <v>385200</v>
      </c>
      <c r="E27" s="11">
        <v>385200</v>
      </c>
      <c r="F27" s="11">
        <v>388080</v>
      </c>
      <c r="G27" s="11">
        <v>335160</v>
      </c>
      <c r="H27" s="11">
        <v>490369.9</v>
      </c>
      <c r="I27" s="11">
        <v>375834.28</v>
      </c>
      <c r="J27" s="11">
        <v>370440</v>
      </c>
      <c r="K27" s="11">
        <v>388080</v>
      </c>
      <c r="L27" s="53">
        <v>378000</v>
      </c>
      <c r="M27" s="53">
        <v>571000</v>
      </c>
      <c r="N27" s="53">
        <v>578986.19999999995</v>
      </c>
      <c r="O27" s="11">
        <v>360000</v>
      </c>
      <c r="P27" s="6">
        <f>H27+G27+F27+E27+D27+I27+J27+K27+L27+M27+N27+O27</f>
        <v>5006350.38</v>
      </c>
      <c r="Q27"/>
      <c r="R27"/>
      <c r="S27"/>
      <c r="T27"/>
      <c r="U27"/>
      <c r="V27"/>
      <c r="W27"/>
      <c r="X27"/>
    </row>
    <row r="28" spans="1:24" x14ac:dyDescent="0.25">
      <c r="A28" s="4" t="s">
        <v>18</v>
      </c>
      <c r="B28" s="72">
        <v>1015000</v>
      </c>
      <c r="C28" s="18">
        <v>-335361.25</v>
      </c>
      <c r="D28" s="13"/>
      <c r="E28" s="13"/>
      <c r="F28" s="13"/>
      <c r="G28" s="13"/>
      <c r="H28" s="13"/>
      <c r="I28" s="13"/>
      <c r="J28" s="13" t="s">
        <v>80</v>
      </c>
      <c r="K28" s="13"/>
      <c r="L28" s="55">
        <v>99120</v>
      </c>
      <c r="M28" s="55" t="s">
        <v>80</v>
      </c>
      <c r="N28" s="55">
        <v>248962.3</v>
      </c>
      <c r="O28" s="13">
        <v>320252</v>
      </c>
      <c r="P28" s="13">
        <f>99120+N28+O28</f>
        <v>668334.30000000005</v>
      </c>
      <c r="Q28"/>
      <c r="R28"/>
      <c r="S28"/>
      <c r="T28"/>
      <c r="U28"/>
      <c r="V28"/>
      <c r="W28"/>
      <c r="X28"/>
    </row>
    <row r="29" spans="1:24" x14ac:dyDescent="0.25">
      <c r="A29" s="4" t="s">
        <v>19</v>
      </c>
      <c r="B29" s="72">
        <v>5314366</v>
      </c>
      <c r="C29" s="22">
        <v>-1217297</v>
      </c>
      <c r="D29" s="13"/>
      <c r="E29" s="13">
        <v>447456</v>
      </c>
      <c r="F29" s="19">
        <v>0</v>
      </c>
      <c r="G29" s="13"/>
      <c r="H29" s="13">
        <v>306885.26</v>
      </c>
      <c r="I29" s="13"/>
      <c r="J29" s="13"/>
      <c r="K29" s="13">
        <v>296534</v>
      </c>
      <c r="L29" s="55">
        <v>24219.5</v>
      </c>
      <c r="M29" s="55" t="s">
        <v>80</v>
      </c>
      <c r="N29" s="55">
        <v>530769.9</v>
      </c>
      <c r="O29" s="13">
        <v>2269553</v>
      </c>
      <c r="P29" s="88">
        <f>H29+E29+K29+L29+N29+O29</f>
        <v>3875417.66</v>
      </c>
      <c r="Q29"/>
      <c r="R29"/>
      <c r="S29"/>
      <c r="T29"/>
      <c r="U29"/>
      <c r="V29"/>
      <c r="W29"/>
      <c r="X29"/>
    </row>
    <row r="30" spans="1:24" x14ac:dyDescent="0.25">
      <c r="A30" s="4" t="s">
        <v>20</v>
      </c>
      <c r="B30" s="27">
        <v>0</v>
      </c>
      <c r="C30" s="17">
        <v>0</v>
      </c>
      <c r="D30" s="13"/>
      <c r="E30" s="13"/>
      <c r="F30" s="13"/>
      <c r="G30" s="13"/>
      <c r="H30" s="13"/>
      <c r="I30" s="13"/>
      <c r="J30" s="13"/>
      <c r="K30" s="13"/>
      <c r="L30" s="55"/>
      <c r="M30" s="55"/>
      <c r="N30" s="55"/>
      <c r="O30" s="13"/>
      <c r="P30" s="88">
        <f t="shared" si="1"/>
        <v>0</v>
      </c>
      <c r="Q30"/>
      <c r="R30"/>
      <c r="S30"/>
      <c r="T30"/>
      <c r="U30"/>
      <c r="V30"/>
      <c r="W30"/>
      <c r="X30"/>
    </row>
    <row r="31" spans="1:24" x14ac:dyDescent="0.25">
      <c r="A31" s="4" t="s">
        <v>21</v>
      </c>
      <c r="B31" s="27">
        <v>0</v>
      </c>
      <c r="C31" s="18">
        <v>14138</v>
      </c>
      <c r="D31" s="13"/>
      <c r="E31" s="13" t="s">
        <v>80</v>
      </c>
      <c r="F31" s="13"/>
      <c r="G31" s="13"/>
      <c r="H31" s="13"/>
      <c r="I31" s="13">
        <v>4450.2</v>
      </c>
      <c r="J31" s="13" t="s">
        <v>80</v>
      </c>
      <c r="K31" s="13"/>
      <c r="L31" s="55" t="s">
        <v>80</v>
      </c>
      <c r="M31" s="55" t="s">
        <v>80</v>
      </c>
      <c r="N31" s="55"/>
      <c r="O31" s="13">
        <v>9686.1</v>
      </c>
      <c r="P31" s="88">
        <f>4450.2+O31</f>
        <v>14136.3</v>
      </c>
      <c r="Q31"/>
      <c r="R31"/>
      <c r="S31"/>
      <c r="T31"/>
      <c r="U31"/>
      <c r="V31"/>
      <c r="W31"/>
      <c r="X31"/>
    </row>
    <row r="32" spans="1:24" ht="30" x14ac:dyDescent="0.25">
      <c r="A32" s="4" t="s">
        <v>22</v>
      </c>
      <c r="B32" s="72">
        <v>150000</v>
      </c>
      <c r="C32" s="18">
        <v>454192</v>
      </c>
      <c r="D32" s="13"/>
      <c r="E32" s="13"/>
      <c r="F32" s="13"/>
      <c r="G32" s="13"/>
      <c r="H32" s="13"/>
      <c r="I32" s="13">
        <v>351991.21</v>
      </c>
      <c r="J32" s="13">
        <v>224886.76</v>
      </c>
      <c r="K32" s="13">
        <v>5192</v>
      </c>
      <c r="L32" s="55" t="s">
        <v>80</v>
      </c>
      <c r="M32" s="55" t="s">
        <v>80</v>
      </c>
      <c r="N32" s="55">
        <v>4130</v>
      </c>
      <c r="O32" s="13">
        <v>15244.13</v>
      </c>
      <c r="P32" s="88">
        <f>I32+J32+K32+N32+O32</f>
        <v>601444.1</v>
      </c>
      <c r="Q32"/>
      <c r="R32"/>
      <c r="S32"/>
      <c r="T32"/>
      <c r="U32"/>
      <c r="V32"/>
      <c r="W32"/>
      <c r="X32"/>
    </row>
    <row r="33" spans="1:24" ht="30" x14ac:dyDescent="0.25">
      <c r="A33" s="4" t="s">
        <v>23</v>
      </c>
      <c r="B33" s="39">
        <v>6231554</v>
      </c>
      <c r="C33" s="18">
        <v>-39270</v>
      </c>
      <c r="D33" s="13"/>
      <c r="E33" s="13">
        <v>1000000</v>
      </c>
      <c r="F33" s="13">
        <v>500000</v>
      </c>
      <c r="G33" s="13">
        <v>500000</v>
      </c>
      <c r="H33" s="13">
        <v>508814.6</v>
      </c>
      <c r="I33" s="13">
        <v>507080</v>
      </c>
      <c r="J33" s="13">
        <v>500000</v>
      </c>
      <c r="K33" s="13">
        <v>500000</v>
      </c>
      <c r="L33" s="55">
        <v>505310.15</v>
      </c>
      <c r="M33" s="55">
        <v>500000</v>
      </c>
      <c r="N33" s="55">
        <v>508083</v>
      </c>
      <c r="O33" s="13">
        <v>500000</v>
      </c>
      <c r="P33" s="6">
        <f>H33+G33+F33+E33+I33+J33+K33+L33+M33+N33+O33</f>
        <v>6029287.75</v>
      </c>
      <c r="Q33"/>
      <c r="R33"/>
      <c r="S33"/>
      <c r="T33"/>
      <c r="U33"/>
      <c r="V33"/>
      <c r="W33"/>
      <c r="X33"/>
    </row>
    <row r="34" spans="1:24" ht="30" x14ac:dyDescent="0.25">
      <c r="A34" s="4" t="s">
        <v>39</v>
      </c>
      <c r="B34" s="27">
        <v>0</v>
      </c>
      <c r="C34" s="17">
        <v>0</v>
      </c>
      <c r="D34" s="13" t="s">
        <v>80</v>
      </c>
      <c r="E34" s="13" t="s">
        <v>80</v>
      </c>
      <c r="F34" s="13"/>
      <c r="G34" s="13"/>
      <c r="H34" s="13"/>
      <c r="I34" s="13" t="s">
        <v>80</v>
      </c>
      <c r="J34" s="13" t="s">
        <v>80</v>
      </c>
      <c r="K34" s="13"/>
      <c r="L34" s="55" t="s">
        <v>80</v>
      </c>
      <c r="M34" s="55" t="s">
        <v>80</v>
      </c>
      <c r="N34" s="55"/>
      <c r="O34" s="13" t="s">
        <v>80</v>
      </c>
      <c r="P34" s="88" t="str">
        <f t="shared" si="1"/>
        <v xml:space="preserve"> -   </v>
      </c>
      <c r="Q34"/>
      <c r="R34"/>
      <c r="S34"/>
      <c r="T34"/>
      <c r="U34"/>
      <c r="V34"/>
      <c r="W34"/>
      <c r="X34"/>
    </row>
    <row r="35" spans="1:24" ht="14.25" customHeight="1" x14ac:dyDescent="0.25">
      <c r="A35" s="4" t="s">
        <v>24</v>
      </c>
      <c r="B35" s="72">
        <v>500000</v>
      </c>
      <c r="C35" s="18">
        <v>2227679</v>
      </c>
      <c r="D35" s="13"/>
      <c r="E35" s="13">
        <v>656793.9</v>
      </c>
      <c r="F35" s="19">
        <v>0</v>
      </c>
      <c r="G35" s="13"/>
      <c r="H35" s="13">
        <v>97430.24</v>
      </c>
      <c r="I35" s="13">
        <v>264613.45</v>
      </c>
      <c r="J35" s="13">
        <v>250093.33</v>
      </c>
      <c r="K35" s="13"/>
      <c r="L35" s="55">
        <v>199163.2</v>
      </c>
      <c r="M35" s="55" t="s">
        <v>80</v>
      </c>
      <c r="N35" s="55">
        <v>757197.66</v>
      </c>
      <c r="O35" s="13">
        <v>502049.57</v>
      </c>
      <c r="P35" s="88">
        <f>H35+E35+I35+J35+L35+N35+O35</f>
        <v>2727341.35</v>
      </c>
      <c r="Q35"/>
      <c r="R35"/>
      <c r="S35"/>
      <c r="T35"/>
      <c r="U35"/>
      <c r="V35"/>
      <c r="W35"/>
      <c r="X35"/>
    </row>
    <row r="36" spans="1:24" s="25" customFormat="1" hidden="1" x14ac:dyDescent="0.25">
      <c r="A36" s="2" t="s">
        <v>25</v>
      </c>
      <c r="B36" s="21">
        <f>+B37+B38+B39+B40+B41+B42+B43</f>
        <v>100000</v>
      </c>
      <c r="C36" s="21">
        <f>+C37+C38+C39+C40+C41+C42+C43</f>
        <v>0</v>
      </c>
      <c r="D36" s="10">
        <v>25000</v>
      </c>
      <c r="E36" s="10" t="s">
        <v>80</v>
      </c>
      <c r="F36" s="10"/>
      <c r="G36" s="10">
        <v>25000</v>
      </c>
      <c r="H36" s="10"/>
      <c r="I36" s="10" t="s">
        <v>80</v>
      </c>
      <c r="J36" s="10">
        <v>25000</v>
      </c>
      <c r="K36" s="10"/>
      <c r="L36" s="10" t="s">
        <v>80</v>
      </c>
      <c r="M36" s="10">
        <v>25000</v>
      </c>
      <c r="N36" s="10"/>
      <c r="O36" s="10" t="s">
        <v>80</v>
      </c>
      <c r="P36" s="87">
        <f>+D36+G36+J36+M36</f>
        <v>100000</v>
      </c>
    </row>
    <row r="37" spans="1:24" ht="28.5" customHeight="1" x14ac:dyDescent="0.25">
      <c r="A37" s="4" t="s">
        <v>26</v>
      </c>
      <c r="B37" s="72">
        <v>100000</v>
      </c>
      <c r="C37" s="17">
        <v>0</v>
      </c>
      <c r="D37" s="11">
        <v>25000</v>
      </c>
      <c r="E37" s="11" t="s">
        <v>80</v>
      </c>
      <c r="F37" s="11"/>
      <c r="G37" s="11">
        <v>25000</v>
      </c>
      <c r="H37" s="11"/>
      <c r="I37" s="11" t="s">
        <v>80</v>
      </c>
      <c r="J37" s="11">
        <v>25000</v>
      </c>
      <c r="K37" s="11"/>
      <c r="L37" s="53" t="s">
        <v>80</v>
      </c>
      <c r="M37" s="53">
        <v>25000</v>
      </c>
      <c r="N37" s="53"/>
      <c r="O37" s="11" t="s">
        <v>80</v>
      </c>
      <c r="P37" s="88">
        <f>G37+D37+J37+M37</f>
        <v>100000</v>
      </c>
      <c r="Q37"/>
      <c r="R37"/>
      <c r="S37"/>
      <c r="T37"/>
      <c r="U37"/>
      <c r="V37"/>
      <c r="W37"/>
      <c r="X37"/>
    </row>
    <row r="38" spans="1:24" ht="30" x14ac:dyDescent="0.25">
      <c r="A38" s="4" t="s">
        <v>40</v>
      </c>
      <c r="B38" s="27">
        <v>0</v>
      </c>
      <c r="C38" s="17">
        <v>0</v>
      </c>
      <c r="D38" s="12"/>
      <c r="E38" s="12"/>
      <c r="F38" s="12"/>
      <c r="G38" s="12"/>
      <c r="H38" s="12"/>
      <c r="I38" s="12"/>
      <c r="J38" s="12"/>
      <c r="K38" s="12"/>
      <c r="L38" s="54"/>
      <c r="M38" s="54"/>
      <c r="N38" s="54"/>
      <c r="O38" s="12"/>
      <c r="P38" s="88">
        <f t="shared" si="1"/>
        <v>0</v>
      </c>
      <c r="Q38"/>
      <c r="R38"/>
      <c r="S38"/>
      <c r="T38"/>
      <c r="U38"/>
      <c r="V38"/>
      <c r="W38"/>
      <c r="X38"/>
    </row>
    <row r="39" spans="1:24" ht="30" x14ac:dyDescent="0.25">
      <c r="A39" s="4" t="s">
        <v>41</v>
      </c>
      <c r="B39" s="27">
        <v>0</v>
      </c>
      <c r="C39" s="17">
        <v>0</v>
      </c>
      <c r="D39" s="12"/>
      <c r="E39" s="12"/>
      <c r="F39" s="12"/>
      <c r="G39" s="12"/>
      <c r="H39" s="12"/>
      <c r="I39" s="12"/>
      <c r="J39" s="12"/>
      <c r="K39" s="12"/>
      <c r="L39" s="54"/>
      <c r="M39" s="54"/>
      <c r="N39" s="54"/>
      <c r="O39" s="12"/>
      <c r="P39" s="88">
        <f t="shared" si="1"/>
        <v>0</v>
      </c>
      <c r="Q39"/>
      <c r="R39"/>
      <c r="S39"/>
      <c r="T39"/>
      <c r="U39"/>
      <c r="V39"/>
      <c r="W39"/>
      <c r="X39"/>
    </row>
    <row r="40" spans="1:24" ht="30" x14ac:dyDescent="0.25">
      <c r="A40" s="4" t="s">
        <v>42</v>
      </c>
      <c r="B40" s="27">
        <v>0</v>
      </c>
      <c r="C40" s="17">
        <v>0</v>
      </c>
      <c r="D40" s="12"/>
      <c r="E40" s="12"/>
      <c r="F40" s="12"/>
      <c r="G40" s="12"/>
      <c r="H40" s="12"/>
      <c r="I40" s="12"/>
      <c r="J40" s="12"/>
      <c r="K40" s="12"/>
      <c r="L40" s="54"/>
      <c r="M40" s="54"/>
      <c r="N40" s="54"/>
      <c r="O40" s="12"/>
      <c r="P40" s="88">
        <f t="shared" si="1"/>
        <v>0</v>
      </c>
      <c r="Q40"/>
      <c r="R40"/>
      <c r="S40"/>
      <c r="T40"/>
      <c r="U40"/>
      <c r="V40"/>
      <c r="W40"/>
      <c r="X40"/>
    </row>
    <row r="41" spans="1:24" ht="30" x14ac:dyDescent="0.25">
      <c r="A41" s="4" t="s">
        <v>43</v>
      </c>
      <c r="B41" s="27">
        <v>0</v>
      </c>
      <c r="C41" s="17">
        <v>0</v>
      </c>
      <c r="D41" s="12"/>
      <c r="E41" s="12"/>
      <c r="F41" s="12"/>
      <c r="G41" s="12"/>
      <c r="H41" s="12"/>
      <c r="I41" s="12"/>
      <c r="J41" s="12"/>
      <c r="K41" s="12"/>
      <c r="L41" s="54"/>
      <c r="M41" s="54"/>
      <c r="N41" s="54"/>
      <c r="O41" s="12"/>
      <c r="P41" s="88">
        <f t="shared" si="1"/>
        <v>0</v>
      </c>
      <c r="Q41"/>
      <c r="R41"/>
      <c r="S41"/>
      <c r="T41"/>
      <c r="U41"/>
      <c r="V41"/>
      <c r="W41"/>
      <c r="X41"/>
    </row>
    <row r="42" spans="1:24" ht="30" x14ac:dyDescent="0.25">
      <c r="A42" s="4" t="s">
        <v>27</v>
      </c>
      <c r="B42" s="73"/>
      <c r="C42" s="4"/>
      <c r="D42" s="12"/>
      <c r="E42" s="12"/>
      <c r="F42" s="12"/>
      <c r="G42" s="12"/>
      <c r="H42" s="12"/>
      <c r="I42" s="12"/>
      <c r="J42" s="12"/>
      <c r="K42" s="12"/>
      <c r="L42" s="54"/>
      <c r="M42" s="54"/>
      <c r="N42" s="54"/>
      <c r="O42" s="12"/>
      <c r="P42" s="88">
        <f t="shared" si="1"/>
        <v>0</v>
      </c>
      <c r="Q42"/>
      <c r="R42"/>
      <c r="S42"/>
      <c r="T42"/>
      <c r="U42"/>
      <c r="V42"/>
      <c r="W42"/>
      <c r="X42"/>
    </row>
    <row r="43" spans="1:24" ht="30" x14ac:dyDescent="0.25">
      <c r="A43" s="4" t="s">
        <v>44</v>
      </c>
      <c r="B43" s="27">
        <v>0</v>
      </c>
      <c r="C43" s="17">
        <v>0</v>
      </c>
      <c r="D43" s="14" t="s">
        <v>80</v>
      </c>
      <c r="E43" s="14" t="s">
        <v>80</v>
      </c>
      <c r="I43" s="14" t="s">
        <v>80</v>
      </c>
      <c r="J43" s="14" t="s">
        <v>80</v>
      </c>
      <c r="L43" s="56" t="s">
        <v>80</v>
      </c>
      <c r="M43" s="56" t="s">
        <v>80</v>
      </c>
      <c r="N43" s="56"/>
      <c r="O43" s="14" t="s">
        <v>80</v>
      </c>
      <c r="P43" s="88" t="str">
        <f t="shared" si="1"/>
        <v xml:space="preserve"> -   </v>
      </c>
      <c r="Q43"/>
      <c r="R43"/>
      <c r="S43"/>
      <c r="T43"/>
      <c r="U43"/>
      <c r="V43"/>
      <c r="W43"/>
      <c r="X43"/>
    </row>
    <row r="44" spans="1:24" x14ac:dyDescent="0.25">
      <c r="A44" s="2" t="s">
        <v>45</v>
      </c>
      <c r="B44" s="21">
        <f>+B45+B46+B47+B48+B49+B50+B51</f>
        <v>0</v>
      </c>
      <c r="C44" s="21">
        <f>+C45+C46+C47+C48+C49+C50+C51</f>
        <v>0</v>
      </c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88">
        <f t="shared" si="1"/>
        <v>0</v>
      </c>
      <c r="Q44"/>
      <c r="R44"/>
      <c r="S44"/>
      <c r="T44"/>
      <c r="U44"/>
      <c r="V44"/>
      <c r="W44"/>
      <c r="X44"/>
    </row>
    <row r="45" spans="1:24" ht="30" x14ac:dyDescent="0.25">
      <c r="A45" s="4" t="s">
        <v>46</v>
      </c>
      <c r="B45" s="73"/>
      <c r="C45" s="28">
        <v>0</v>
      </c>
      <c r="D45" s="13"/>
      <c r="E45" s="13"/>
      <c r="F45" s="13"/>
      <c r="G45" s="13"/>
      <c r="H45" s="13"/>
      <c r="I45" s="13"/>
      <c r="J45" s="13"/>
      <c r="K45" s="13"/>
      <c r="L45" s="55"/>
      <c r="M45" s="55"/>
      <c r="N45" s="55"/>
      <c r="O45" s="13"/>
      <c r="P45" s="88">
        <f t="shared" si="1"/>
        <v>0</v>
      </c>
      <c r="Q45"/>
      <c r="R45"/>
      <c r="S45"/>
      <c r="T45"/>
      <c r="U45"/>
      <c r="V45"/>
      <c r="W45"/>
      <c r="X45"/>
    </row>
    <row r="46" spans="1:24" ht="30" x14ac:dyDescent="0.25">
      <c r="A46" s="4" t="s">
        <v>47</v>
      </c>
      <c r="B46" s="73"/>
      <c r="C46" s="28">
        <v>0</v>
      </c>
      <c r="D46" s="13"/>
      <c r="E46" s="13"/>
      <c r="F46" s="13"/>
      <c r="G46" s="13"/>
      <c r="H46" s="13"/>
      <c r="I46" s="13"/>
      <c r="J46" s="13"/>
      <c r="K46" s="13"/>
      <c r="L46" s="55"/>
      <c r="M46" s="55"/>
      <c r="N46" s="55"/>
      <c r="O46" s="13"/>
      <c r="P46" s="88">
        <f t="shared" si="1"/>
        <v>0</v>
      </c>
      <c r="Q46"/>
      <c r="R46"/>
      <c r="S46"/>
      <c r="T46"/>
      <c r="U46"/>
      <c r="V46"/>
      <c r="W46"/>
      <c r="X46"/>
    </row>
    <row r="47" spans="1:24" ht="30" x14ac:dyDescent="0.25">
      <c r="A47" s="4" t="s">
        <v>48</v>
      </c>
      <c r="B47" s="73"/>
      <c r="C47" s="28">
        <v>0</v>
      </c>
      <c r="D47" s="13"/>
      <c r="E47" s="13"/>
      <c r="F47" s="13"/>
      <c r="G47" s="13"/>
      <c r="H47" s="13"/>
      <c r="I47" s="13"/>
      <c r="J47" s="13"/>
      <c r="K47" s="13"/>
      <c r="L47" s="55"/>
      <c r="M47" s="55"/>
      <c r="N47" s="55"/>
      <c r="O47" s="13"/>
      <c r="P47" s="88">
        <f t="shared" si="1"/>
        <v>0</v>
      </c>
      <c r="Q47"/>
      <c r="R47"/>
      <c r="S47"/>
      <c r="T47"/>
      <c r="U47"/>
      <c r="V47"/>
      <c r="W47"/>
      <c r="X47"/>
    </row>
    <row r="48" spans="1:24" ht="30" x14ac:dyDescent="0.25">
      <c r="A48" s="4" t="s">
        <v>49</v>
      </c>
      <c r="B48" s="73"/>
      <c r="C48" s="28">
        <v>0</v>
      </c>
      <c r="D48" s="13"/>
      <c r="E48" s="13"/>
      <c r="F48" s="13"/>
      <c r="G48" s="13"/>
      <c r="H48" s="13"/>
      <c r="I48" s="13"/>
      <c r="J48" s="13"/>
      <c r="K48" s="13"/>
      <c r="L48" s="55"/>
      <c r="M48" s="55"/>
      <c r="N48" s="55"/>
      <c r="O48" s="13"/>
      <c r="P48" s="88">
        <f t="shared" si="1"/>
        <v>0</v>
      </c>
      <c r="Q48"/>
      <c r="R48"/>
      <c r="S48"/>
      <c r="T48"/>
      <c r="U48"/>
      <c r="V48"/>
      <c r="W48"/>
      <c r="X48"/>
    </row>
    <row r="49" spans="1:24" ht="30" x14ac:dyDescent="0.25">
      <c r="A49" s="4" t="s">
        <v>50</v>
      </c>
      <c r="B49" s="73"/>
      <c r="C49" s="28">
        <v>0</v>
      </c>
      <c r="D49" s="13"/>
      <c r="E49" s="13"/>
      <c r="F49" s="13"/>
      <c r="G49" s="13"/>
      <c r="H49" s="13"/>
      <c r="I49" s="13"/>
      <c r="J49" s="13"/>
      <c r="K49" s="13"/>
      <c r="L49" s="55"/>
      <c r="M49" s="55"/>
      <c r="N49" s="55"/>
      <c r="O49" s="13"/>
      <c r="P49" s="88">
        <f t="shared" si="1"/>
        <v>0</v>
      </c>
      <c r="Q49"/>
      <c r="R49"/>
      <c r="S49"/>
      <c r="T49"/>
      <c r="U49"/>
      <c r="V49"/>
      <c r="W49"/>
      <c r="X49"/>
    </row>
    <row r="50" spans="1:24" ht="30" x14ac:dyDescent="0.25">
      <c r="A50" s="4" t="s">
        <v>51</v>
      </c>
      <c r="B50" s="73"/>
      <c r="C50" s="28">
        <v>0</v>
      </c>
      <c r="D50" s="13"/>
      <c r="E50" s="13"/>
      <c r="F50" s="13"/>
      <c r="G50" s="13"/>
      <c r="H50" s="13"/>
      <c r="I50" s="13"/>
      <c r="J50" s="13"/>
      <c r="K50" s="13"/>
      <c r="L50" s="55"/>
      <c r="M50" s="55"/>
      <c r="N50" s="55"/>
      <c r="O50" s="13"/>
      <c r="P50" s="88">
        <f t="shared" si="1"/>
        <v>0</v>
      </c>
      <c r="Q50"/>
      <c r="R50"/>
      <c r="S50"/>
      <c r="T50"/>
      <c r="U50"/>
      <c r="V50"/>
      <c r="W50"/>
      <c r="X50"/>
    </row>
    <row r="51" spans="1:24" ht="30" x14ac:dyDescent="0.25">
      <c r="A51" s="4" t="s">
        <v>52</v>
      </c>
      <c r="B51" s="73"/>
      <c r="C51" s="28">
        <v>0</v>
      </c>
      <c r="D51" s="13"/>
      <c r="E51" s="13"/>
      <c r="F51" s="13"/>
      <c r="G51" s="13"/>
      <c r="H51" s="13"/>
      <c r="I51" s="13"/>
      <c r="J51" s="13"/>
      <c r="K51" s="13"/>
      <c r="L51" s="55"/>
      <c r="M51" s="55"/>
      <c r="N51" s="55"/>
      <c r="O51" s="13"/>
      <c r="P51" s="88">
        <f t="shared" si="1"/>
        <v>0</v>
      </c>
      <c r="Q51"/>
      <c r="R51"/>
      <c r="S51"/>
      <c r="T51"/>
      <c r="U51"/>
      <c r="V51"/>
      <c r="W51"/>
      <c r="X51"/>
    </row>
    <row r="52" spans="1:24" x14ac:dyDescent="0.25">
      <c r="A52" s="2" t="s">
        <v>28</v>
      </c>
      <c r="B52" s="21">
        <f>+B53+B54+B55+B56+B57+B58+B59+B60+B61</f>
        <v>543000</v>
      </c>
      <c r="C52" s="21">
        <f>C53+C54+C57+C58+C61</f>
        <v>2675626</v>
      </c>
      <c r="D52" s="10"/>
      <c r="E52" s="10"/>
      <c r="F52" s="10">
        <f>F53+F57</f>
        <v>1016870.04</v>
      </c>
      <c r="G52" s="10"/>
      <c r="H52" s="10">
        <v>188398.8</v>
      </c>
      <c r="I52" s="10">
        <v>123569.98</v>
      </c>
      <c r="J52" s="10">
        <f>J57+J61</f>
        <v>170274</v>
      </c>
      <c r="K52" s="10">
        <v>86022</v>
      </c>
      <c r="L52" s="10">
        <v>218111.2</v>
      </c>
      <c r="M52" s="10" t="s">
        <v>80</v>
      </c>
      <c r="N52" s="10">
        <v>205919.99</v>
      </c>
      <c r="O52" s="10">
        <f>O53+O54+O57</f>
        <v>1106369.78</v>
      </c>
      <c r="P52" s="91">
        <f>H52+F52+I52+J52+K52+L52+N52+O52</f>
        <v>3115535.79</v>
      </c>
      <c r="Q52"/>
      <c r="R52"/>
      <c r="S52"/>
      <c r="T52"/>
      <c r="U52"/>
      <c r="V52"/>
      <c r="W52"/>
      <c r="X52"/>
    </row>
    <row r="53" spans="1:24" x14ac:dyDescent="0.25">
      <c r="A53" s="4" t="s">
        <v>29</v>
      </c>
      <c r="B53" s="72">
        <v>543000</v>
      </c>
      <c r="C53" s="22">
        <v>1315779</v>
      </c>
      <c r="D53" s="13"/>
      <c r="E53" s="13"/>
      <c r="F53" s="13">
        <v>959508.04</v>
      </c>
      <c r="G53" s="13"/>
      <c r="H53" s="13"/>
      <c r="I53" s="13"/>
      <c r="J53" s="13"/>
      <c r="L53" s="55">
        <v>218111.2</v>
      </c>
      <c r="M53" s="55"/>
      <c r="N53" s="55">
        <v>205919.99</v>
      </c>
      <c r="O53" s="13">
        <v>475214.32</v>
      </c>
      <c r="P53" s="88">
        <f>F53+L53+N53+O53</f>
        <v>1858753.55</v>
      </c>
      <c r="Q53"/>
      <c r="R53"/>
      <c r="S53"/>
      <c r="T53"/>
      <c r="U53"/>
      <c r="V53"/>
      <c r="W53"/>
      <c r="X53"/>
    </row>
    <row r="54" spans="1:24" ht="30" x14ac:dyDescent="0.25">
      <c r="A54" s="4" t="s">
        <v>30</v>
      </c>
      <c r="B54" s="73"/>
      <c r="C54" s="28">
        <v>265087</v>
      </c>
      <c r="D54" s="13"/>
      <c r="E54" s="13"/>
      <c r="F54" s="13"/>
      <c r="G54" s="13"/>
      <c r="H54" s="13"/>
      <c r="I54" s="13"/>
      <c r="J54" s="13" t="s">
        <v>80</v>
      </c>
      <c r="K54" s="13"/>
      <c r="L54" s="55" t="s">
        <v>80</v>
      </c>
      <c r="M54" s="55" t="s">
        <v>80</v>
      </c>
      <c r="N54" s="55"/>
      <c r="O54" s="13">
        <v>265085.53000000003</v>
      </c>
      <c r="P54" s="92">
        <f>O54</f>
        <v>265085.53000000003</v>
      </c>
      <c r="Q54"/>
      <c r="R54"/>
      <c r="S54"/>
      <c r="T54"/>
      <c r="U54"/>
      <c r="V54"/>
      <c r="W54"/>
      <c r="X54"/>
    </row>
    <row r="55" spans="1:24" ht="30" x14ac:dyDescent="0.25">
      <c r="A55" s="4" t="s">
        <v>31</v>
      </c>
      <c r="B55" s="73"/>
      <c r="C55" s="60"/>
      <c r="D55" s="13"/>
      <c r="E55" s="13"/>
      <c r="F55" s="13"/>
      <c r="G55" s="13"/>
      <c r="H55" s="13"/>
      <c r="I55" s="13"/>
      <c r="J55" s="13"/>
      <c r="K55" s="13"/>
      <c r="L55" s="55"/>
      <c r="M55" s="55"/>
      <c r="N55" s="55"/>
      <c r="O55" s="13"/>
      <c r="P55" s="88">
        <f t="shared" si="1"/>
        <v>0</v>
      </c>
      <c r="Q55"/>
      <c r="R55"/>
      <c r="S55"/>
      <c r="T55"/>
      <c r="U55"/>
      <c r="V55"/>
      <c r="W55"/>
      <c r="X55"/>
    </row>
    <row r="56" spans="1:24" ht="30" x14ac:dyDescent="0.25">
      <c r="A56" s="4" t="s">
        <v>32</v>
      </c>
      <c r="B56" s="73"/>
      <c r="C56" s="60"/>
      <c r="D56" s="13"/>
      <c r="E56" s="13"/>
      <c r="F56" s="13"/>
      <c r="G56" s="13"/>
      <c r="H56" s="13"/>
      <c r="I56" s="13"/>
      <c r="J56" s="13"/>
      <c r="K56" s="13"/>
      <c r="L56" s="55"/>
      <c r="M56" s="55"/>
      <c r="N56" s="55"/>
      <c r="O56" s="13"/>
      <c r="P56" s="88">
        <f t="shared" si="1"/>
        <v>0</v>
      </c>
      <c r="Q56"/>
      <c r="R56"/>
      <c r="S56"/>
      <c r="T56"/>
      <c r="U56"/>
      <c r="V56"/>
      <c r="W56"/>
      <c r="X56"/>
    </row>
    <row r="57" spans="1:24" ht="30" x14ac:dyDescent="0.25">
      <c r="A57" s="4" t="s">
        <v>33</v>
      </c>
      <c r="B57" s="73"/>
      <c r="C57" s="22">
        <v>748048</v>
      </c>
      <c r="D57" s="13"/>
      <c r="E57" s="13"/>
      <c r="F57" s="13">
        <v>57362</v>
      </c>
      <c r="G57" s="13"/>
      <c r="H57" s="13">
        <v>188398.8</v>
      </c>
      <c r="I57" s="13">
        <v>123569.98</v>
      </c>
      <c r="J57" s="13">
        <v>37524</v>
      </c>
      <c r="K57" s="13">
        <v>86022</v>
      </c>
      <c r="L57" s="55"/>
      <c r="M57" s="55"/>
      <c r="N57" s="55"/>
      <c r="O57" s="13">
        <v>366069.93</v>
      </c>
      <c r="P57" s="93">
        <f>O57+K57+J57+I57+H57+F57</f>
        <v>858946.71</v>
      </c>
      <c r="Q57"/>
      <c r="R57"/>
      <c r="S57"/>
      <c r="T57"/>
      <c r="U57"/>
      <c r="V57"/>
      <c r="W57"/>
      <c r="X57"/>
    </row>
    <row r="58" spans="1:24" x14ac:dyDescent="0.25">
      <c r="A58" s="4" t="s">
        <v>53</v>
      </c>
      <c r="B58" s="73"/>
      <c r="C58" s="19">
        <v>188400</v>
      </c>
      <c r="D58" s="13"/>
      <c r="E58" s="13"/>
      <c r="F58" s="13"/>
      <c r="G58" s="13"/>
      <c r="H58" s="13"/>
      <c r="I58" s="13"/>
      <c r="J58" s="13"/>
      <c r="K58" s="13"/>
      <c r="L58" s="55"/>
      <c r="M58" s="55"/>
      <c r="N58" s="55"/>
      <c r="O58" s="13"/>
      <c r="P58" s="88">
        <f t="shared" si="1"/>
        <v>0</v>
      </c>
      <c r="Q58"/>
      <c r="R58"/>
      <c r="S58"/>
      <c r="T58"/>
      <c r="U58"/>
      <c r="V58"/>
      <c r="W58"/>
      <c r="X58"/>
    </row>
    <row r="59" spans="1:24" x14ac:dyDescent="0.25">
      <c r="A59" s="4" t="s">
        <v>54</v>
      </c>
      <c r="B59" s="73"/>
      <c r="C59" s="28">
        <v>0</v>
      </c>
      <c r="D59" s="13"/>
      <c r="E59" s="13"/>
      <c r="F59" s="13"/>
      <c r="G59" s="13"/>
      <c r="H59" s="13"/>
      <c r="I59" s="13"/>
      <c r="J59" s="13"/>
      <c r="K59" s="13"/>
      <c r="L59" s="55"/>
      <c r="M59" s="55"/>
      <c r="N59" s="55"/>
      <c r="O59" s="13"/>
      <c r="P59" s="88">
        <f t="shared" si="1"/>
        <v>0</v>
      </c>
      <c r="Q59"/>
      <c r="R59"/>
      <c r="S59"/>
      <c r="T59"/>
      <c r="U59"/>
      <c r="V59"/>
      <c r="W59"/>
      <c r="X59"/>
    </row>
    <row r="60" spans="1:24" x14ac:dyDescent="0.25">
      <c r="A60" s="4" t="s">
        <v>34</v>
      </c>
      <c r="B60" s="74"/>
      <c r="C60" s="28">
        <v>0</v>
      </c>
      <c r="D60" s="13"/>
      <c r="E60" s="13"/>
      <c r="F60" s="13"/>
      <c r="G60" s="13"/>
      <c r="H60" s="13"/>
      <c r="I60" s="13"/>
      <c r="J60" s="13"/>
      <c r="K60" s="13"/>
      <c r="L60" s="55"/>
      <c r="M60" s="55"/>
      <c r="N60" s="55"/>
      <c r="O60" s="13"/>
      <c r="P60" s="88">
        <f t="shared" si="1"/>
        <v>0</v>
      </c>
      <c r="Q60"/>
      <c r="R60"/>
      <c r="S60"/>
      <c r="T60"/>
      <c r="U60"/>
      <c r="V60"/>
      <c r="W60"/>
      <c r="X60"/>
    </row>
    <row r="61" spans="1:24" ht="30" x14ac:dyDescent="0.25">
      <c r="A61" s="4" t="s">
        <v>55</v>
      </c>
      <c r="B61" s="73"/>
      <c r="C61" s="20">
        <v>158312</v>
      </c>
      <c r="D61" s="13"/>
      <c r="E61" s="13"/>
      <c r="F61" s="13"/>
      <c r="G61" s="13"/>
      <c r="H61" s="13"/>
      <c r="I61" s="13"/>
      <c r="J61" s="13">
        <v>132750</v>
      </c>
      <c r="K61" s="13"/>
      <c r="L61" s="55"/>
      <c r="M61" s="55"/>
      <c r="N61" s="55"/>
      <c r="O61" s="13"/>
      <c r="P61" s="88">
        <v>132750</v>
      </c>
      <c r="Q61"/>
      <c r="R61"/>
      <c r="S61"/>
      <c r="T61"/>
      <c r="U61"/>
      <c r="V61"/>
      <c r="W61"/>
      <c r="X61"/>
    </row>
    <row r="62" spans="1:24" x14ac:dyDescent="0.25">
      <c r="A62" s="2" t="s">
        <v>56</v>
      </c>
      <c r="B62" s="27" t="s">
        <v>80</v>
      </c>
      <c r="C62" s="10" t="s">
        <v>80</v>
      </c>
      <c r="D62" s="10"/>
      <c r="E62" s="10" t="s">
        <v>80</v>
      </c>
      <c r="F62" s="10"/>
      <c r="G62" s="10"/>
      <c r="H62" s="10"/>
      <c r="I62" s="10" t="s">
        <v>80</v>
      </c>
      <c r="J62" s="10" t="s">
        <v>80</v>
      </c>
      <c r="K62" s="10"/>
      <c r="L62" s="10" t="s">
        <v>80</v>
      </c>
      <c r="M62" s="10" t="s">
        <v>80</v>
      </c>
      <c r="N62" s="10"/>
      <c r="O62" s="10" t="s">
        <v>80</v>
      </c>
      <c r="P62" s="88">
        <f t="shared" si="1"/>
        <v>0</v>
      </c>
      <c r="Q62"/>
      <c r="R62"/>
      <c r="S62"/>
      <c r="T62"/>
      <c r="U62"/>
      <c r="V62"/>
      <c r="W62"/>
      <c r="X62"/>
    </row>
    <row r="63" spans="1:24" x14ac:dyDescent="0.25">
      <c r="A63" s="4" t="s">
        <v>57</v>
      </c>
      <c r="B63" s="73"/>
      <c r="C63" s="4"/>
      <c r="D63" s="13"/>
      <c r="E63" s="13"/>
      <c r="F63" s="13"/>
      <c r="G63" s="13"/>
      <c r="H63" s="13"/>
      <c r="I63" s="13" t="s">
        <v>80</v>
      </c>
      <c r="J63" s="13"/>
      <c r="K63" s="13"/>
      <c r="L63" s="55" t="s">
        <v>80</v>
      </c>
      <c r="M63" s="55" t="s">
        <v>80</v>
      </c>
      <c r="N63" s="55"/>
      <c r="O63" s="13"/>
      <c r="P63" s="88">
        <f t="shared" si="1"/>
        <v>0</v>
      </c>
      <c r="Q63"/>
      <c r="R63"/>
      <c r="S63"/>
      <c r="T63"/>
      <c r="U63"/>
      <c r="V63"/>
      <c r="W63"/>
      <c r="X63"/>
    </row>
    <row r="64" spans="1:24" x14ac:dyDescent="0.25">
      <c r="A64" s="4" t="s">
        <v>58</v>
      </c>
      <c r="B64" s="73"/>
      <c r="C64" s="4"/>
      <c r="D64" s="13"/>
      <c r="E64" s="13"/>
      <c r="F64" s="13"/>
      <c r="G64" s="13"/>
      <c r="H64" s="13"/>
      <c r="I64" s="13"/>
      <c r="J64" s="13"/>
      <c r="K64" s="13"/>
      <c r="L64" s="55"/>
      <c r="M64" s="55"/>
      <c r="N64" s="55"/>
      <c r="O64" s="13"/>
      <c r="P64" s="88">
        <f t="shared" si="1"/>
        <v>0</v>
      </c>
      <c r="Q64"/>
      <c r="R64"/>
      <c r="S64"/>
      <c r="T64"/>
      <c r="U64"/>
      <c r="V64"/>
      <c r="W64"/>
      <c r="X64"/>
    </row>
    <row r="65" spans="1:24" ht="30" x14ac:dyDescent="0.25">
      <c r="A65" s="4" t="s">
        <v>59</v>
      </c>
      <c r="B65" s="73"/>
      <c r="C65" s="4"/>
      <c r="D65" s="13"/>
      <c r="E65" s="13"/>
      <c r="F65" s="13"/>
      <c r="G65" s="13"/>
      <c r="H65" s="13"/>
      <c r="I65" s="13"/>
      <c r="J65" s="13"/>
      <c r="K65" s="13"/>
      <c r="L65" s="55"/>
      <c r="M65" s="55"/>
      <c r="N65" s="55"/>
      <c r="O65" s="13"/>
      <c r="P65" s="88">
        <f t="shared" si="1"/>
        <v>0</v>
      </c>
      <c r="Q65"/>
      <c r="R65"/>
      <c r="S65"/>
      <c r="T65"/>
      <c r="U65"/>
      <c r="V65"/>
      <c r="W65"/>
      <c r="X65"/>
    </row>
    <row r="66" spans="1:24" ht="45" x14ac:dyDescent="0.25">
      <c r="A66" s="4" t="s">
        <v>60</v>
      </c>
      <c r="B66" s="73"/>
      <c r="C66" s="4"/>
      <c r="D66" s="13"/>
      <c r="E66" s="13"/>
      <c r="F66" s="13"/>
      <c r="G66" s="13"/>
      <c r="H66" s="13"/>
      <c r="I66" s="13"/>
      <c r="J66" s="13"/>
      <c r="K66" s="13"/>
      <c r="L66" s="55"/>
      <c r="M66" s="55"/>
      <c r="N66" s="55"/>
      <c r="O66" s="13"/>
      <c r="P66" s="88">
        <f t="shared" si="1"/>
        <v>0</v>
      </c>
      <c r="Q66"/>
      <c r="R66"/>
      <c r="S66"/>
      <c r="T66"/>
      <c r="U66"/>
      <c r="V66"/>
      <c r="W66"/>
      <c r="X66"/>
    </row>
    <row r="67" spans="1:24" ht="30" x14ac:dyDescent="0.25">
      <c r="A67" s="2" t="s">
        <v>61</v>
      </c>
      <c r="B67" s="27" t="s">
        <v>80</v>
      </c>
      <c r="C67" s="10" t="s">
        <v>80</v>
      </c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88">
        <f t="shared" si="1"/>
        <v>0</v>
      </c>
      <c r="Q67" s="10" t="s">
        <v>80</v>
      </c>
      <c r="R67"/>
      <c r="S67"/>
      <c r="T67"/>
      <c r="U67"/>
      <c r="V67"/>
      <c r="W67"/>
      <c r="X67"/>
    </row>
    <row r="68" spans="1:24" x14ac:dyDescent="0.25">
      <c r="A68" s="4" t="s">
        <v>62</v>
      </c>
      <c r="B68" s="73"/>
      <c r="C68" s="4"/>
      <c r="D68" s="13"/>
      <c r="E68" s="13"/>
      <c r="F68" s="13"/>
      <c r="G68" s="13"/>
      <c r="H68" s="13"/>
      <c r="I68" s="13"/>
      <c r="J68" s="13"/>
      <c r="K68" s="13"/>
      <c r="L68" s="55"/>
      <c r="M68" s="55"/>
      <c r="N68" s="55"/>
      <c r="O68" s="13"/>
      <c r="P68" s="88">
        <f t="shared" si="1"/>
        <v>0</v>
      </c>
      <c r="Q68"/>
      <c r="R68"/>
      <c r="S68"/>
      <c r="T68"/>
      <c r="U68"/>
      <c r="V68"/>
      <c r="W68"/>
      <c r="X68"/>
    </row>
    <row r="69" spans="1:24" ht="30" x14ac:dyDescent="0.25">
      <c r="A69" s="4" t="s">
        <v>63</v>
      </c>
      <c r="B69" s="73"/>
      <c r="C69" s="4"/>
      <c r="D69" s="13"/>
      <c r="E69" s="13"/>
      <c r="F69" s="13"/>
      <c r="G69" s="13"/>
      <c r="H69" s="13"/>
      <c r="I69" s="13"/>
      <c r="J69" s="13"/>
      <c r="K69" s="13"/>
      <c r="L69" s="55"/>
      <c r="M69" s="55"/>
      <c r="N69" s="55"/>
      <c r="O69" s="13"/>
      <c r="P69" s="88">
        <f t="shared" si="1"/>
        <v>0</v>
      </c>
      <c r="Q69"/>
      <c r="R69"/>
      <c r="S69"/>
      <c r="T69"/>
      <c r="U69"/>
      <c r="V69"/>
      <c r="W69"/>
      <c r="X69"/>
    </row>
    <row r="70" spans="1:24" x14ac:dyDescent="0.25">
      <c r="A70" s="2" t="s">
        <v>64</v>
      </c>
      <c r="B70" s="21"/>
      <c r="C70" s="2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88">
        <f t="shared" si="1"/>
        <v>0</v>
      </c>
      <c r="Q70"/>
      <c r="R70"/>
      <c r="S70"/>
      <c r="T70"/>
      <c r="U70"/>
      <c r="V70"/>
      <c r="W70"/>
      <c r="X70"/>
    </row>
    <row r="71" spans="1:24" x14ac:dyDescent="0.25">
      <c r="A71" s="4" t="s">
        <v>65</v>
      </c>
      <c r="B71" s="73"/>
      <c r="C71" s="4"/>
      <c r="D71" s="13"/>
      <c r="E71" s="13"/>
      <c r="F71" s="13"/>
      <c r="G71" s="13"/>
      <c r="H71" s="13"/>
      <c r="I71" s="13"/>
      <c r="J71" s="13"/>
      <c r="K71" s="13"/>
      <c r="L71" s="55"/>
      <c r="M71" s="55"/>
      <c r="N71" s="55"/>
      <c r="O71" s="13"/>
      <c r="P71" s="88">
        <f t="shared" si="1"/>
        <v>0</v>
      </c>
      <c r="Q71"/>
      <c r="R71"/>
      <c r="S71"/>
      <c r="T71"/>
      <c r="U71"/>
      <c r="V71"/>
      <c r="W71"/>
      <c r="X71"/>
    </row>
    <row r="72" spans="1:24" x14ac:dyDescent="0.25">
      <c r="A72" s="4" t="s">
        <v>66</v>
      </c>
      <c r="B72" s="73"/>
      <c r="C72" s="4"/>
      <c r="D72" s="13"/>
      <c r="E72" s="13"/>
      <c r="F72" s="13"/>
      <c r="G72" s="13"/>
      <c r="H72" s="13"/>
      <c r="I72" s="13"/>
      <c r="J72" s="13"/>
      <c r="K72" s="13"/>
      <c r="L72" s="55"/>
      <c r="M72" s="55"/>
      <c r="N72" s="55"/>
      <c r="O72" s="13"/>
      <c r="P72" s="88">
        <f t="shared" si="1"/>
        <v>0</v>
      </c>
      <c r="Q72"/>
      <c r="R72"/>
      <c r="S72"/>
      <c r="T72"/>
      <c r="U72"/>
      <c r="V72"/>
      <c r="W72"/>
      <c r="X72"/>
    </row>
    <row r="73" spans="1:24" ht="30" x14ac:dyDescent="0.25">
      <c r="A73" s="4" t="s">
        <v>67</v>
      </c>
      <c r="B73" s="73"/>
      <c r="C73" s="4"/>
      <c r="D73" s="13"/>
      <c r="E73" s="13"/>
      <c r="F73" s="13"/>
      <c r="G73" s="13"/>
      <c r="H73" s="13"/>
      <c r="I73" s="13"/>
      <c r="J73" s="13"/>
      <c r="K73" s="13"/>
      <c r="L73" s="55"/>
      <c r="M73" s="55"/>
      <c r="N73" s="55"/>
      <c r="O73" s="13"/>
      <c r="P73" s="88">
        <f t="shared" si="1"/>
        <v>0</v>
      </c>
      <c r="Q73"/>
      <c r="R73"/>
      <c r="S73"/>
      <c r="T73"/>
      <c r="U73"/>
      <c r="V73"/>
      <c r="W73"/>
      <c r="X73"/>
    </row>
    <row r="74" spans="1:24" x14ac:dyDescent="0.25">
      <c r="A74" s="49" t="s">
        <v>35</v>
      </c>
      <c r="B74" s="50">
        <f>B52+B36+B26+B16+B10</f>
        <v>74782554</v>
      </c>
      <c r="C74" s="51">
        <f>+C52+C44+C37+C26+C16+C10</f>
        <v>2500000</v>
      </c>
      <c r="D74" s="51">
        <f>+D36+D26+D16+D10</f>
        <v>4146800.1</v>
      </c>
      <c r="E74" s="52">
        <f>E26+E16+E10</f>
        <v>6581687.7000000002</v>
      </c>
      <c r="F74" s="52">
        <f>F52+F26+F16+F10</f>
        <v>5632290.0700000003</v>
      </c>
      <c r="G74" s="52">
        <f>G36+G26+G16+G10</f>
        <v>4530123.25</v>
      </c>
      <c r="H74" s="52">
        <f>H52+H26+H16+H10</f>
        <v>5496591.9800000004</v>
      </c>
      <c r="I74" s="51">
        <f>I52+I26+I16+I10</f>
        <v>5672315.4199999999</v>
      </c>
      <c r="J74" s="52">
        <f>J52+J36+J26+J16+J10</f>
        <v>5532462.3000000007</v>
      </c>
      <c r="K74" s="52">
        <f>K52+K26+K16+K10</f>
        <v>5018872.67</v>
      </c>
      <c r="L74" s="51">
        <f>L52+L26+L16+L10</f>
        <v>5275717.5999999996</v>
      </c>
      <c r="M74" s="51">
        <f>M36+M26+M16+M10</f>
        <v>5339938.03</v>
      </c>
      <c r="N74" s="51">
        <f>N52+N26+N16+N10</f>
        <v>6813411.7799999993</v>
      </c>
      <c r="O74" s="51">
        <f>O52+O26+O16+O10</f>
        <v>15082542.989999998</v>
      </c>
      <c r="P74" s="51">
        <f>P52+P36+P26+P16+P10</f>
        <v>75122753.890000001</v>
      </c>
      <c r="Q74"/>
      <c r="R74"/>
      <c r="S74"/>
      <c r="T74"/>
      <c r="U74"/>
      <c r="V74"/>
      <c r="W74"/>
      <c r="X74"/>
    </row>
    <row r="75" spans="1:24" ht="15.75" x14ac:dyDescent="0.25">
      <c r="A75" s="3"/>
      <c r="B75" s="72"/>
      <c r="C75" s="3"/>
      <c r="D75" s="13"/>
      <c r="E75" s="13"/>
      <c r="F75" s="13"/>
      <c r="G75" s="13"/>
      <c r="H75" s="13"/>
      <c r="I75" s="13"/>
      <c r="J75" s="13"/>
      <c r="K75" s="13"/>
      <c r="L75" s="55"/>
      <c r="M75" s="62"/>
      <c r="N75" s="62"/>
      <c r="O75" s="62"/>
      <c r="P75" s="94">
        <f t="shared" ref="P75:P86" si="2">+D75</f>
        <v>0</v>
      </c>
      <c r="Q75"/>
      <c r="R75"/>
      <c r="S75"/>
      <c r="T75"/>
      <c r="U75"/>
      <c r="V75"/>
      <c r="W75"/>
      <c r="X75"/>
    </row>
    <row r="76" spans="1:24" ht="15.75" x14ac:dyDescent="0.25">
      <c r="A76" s="2" t="s">
        <v>68</v>
      </c>
      <c r="B76" s="21"/>
      <c r="C76" s="29"/>
      <c r="D76" s="23"/>
      <c r="E76" s="23"/>
      <c r="F76" s="23"/>
      <c r="G76" s="23"/>
      <c r="H76" s="23"/>
      <c r="I76" s="23"/>
      <c r="J76" s="23"/>
      <c r="K76" s="23"/>
      <c r="L76" s="57"/>
      <c r="M76" s="64"/>
      <c r="N76" s="64"/>
      <c r="O76" s="64"/>
      <c r="P76" s="95">
        <f t="shared" si="2"/>
        <v>0</v>
      </c>
      <c r="Q76"/>
      <c r="R76"/>
      <c r="S76"/>
      <c r="T76"/>
      <c r="U76"/>
      <c r="V76"/>
      <c r="W76"/>
      <c r="X76"/>
    </row>
    <row r="77" spans="1:24" ht="15.75" x14ac:dyDescent="0.25">
      <c r="A77" s="2" t="s">
        <v>102</v>
      </c>
      <c r="B77" s="21"/>
      <c r="C77" s="29"/>
      <c r="D77" s="10"/>
      <c r="E77" s="10"/>
      <c r="F77" s="10"/>
      <c r="G77" s="10"/>
      <c r="H77" s="10"/>
      <c r="I77" s="10"/>
      <c r="J77" s="10"/>
      <c r="K77" s="10"/>
      <c r="L77" s="58"/>
      <c r="M77" s="65"/>
      <c r="N77" s="65"/>
      <c r="O77" s="65"/>
      <c r="P77" s="95">
        <f t="shared" si="2"/>
        <v>0</v>
      </c>
      <c r="Q77"/>
      <c r="R77"/>
      <c r="S77"/>
      <c r="T77"/>
      <c r="U77"/>
      <c r="V77"/>
      <c r="W77"/>
      <c r="X77"/>
    </row>
    <row r="78" spans="1:24" ht="30" x14ac:dyDescent="0.25">
      <c r="A78" s="4" t="s">
        <v>69</v>
      </c>
      <c r="B78" s="73"/>
      <c r="C78" s="41"/>
      <c r="D78" s="13"/>
      <c r="E78" s="13"/>
      <c r="F78" s="13"/>
      <c r="G78" s="13"/>
      <c r="H78" s="13"/>
      <c r="I78" s="13"/>
      <c r="J78" s="13"/>
      <c r="K78" s="13"/>
      <c r="L78" s="55"/>
      <c r="M78" s="62"/>
      <c r="N78" s="62"/>
      <c r="O78" s="62"/>
      <c r="P78" s="94">
        <f t="shared" si="2"/>
        <v>0</v>
      </c>
      <c r="Q78"/>
      <c r="R78"/>
      <c r="S78"/>
      <c r="T78"/>
      <c r="U78"/>
      <c r="V78"/>
      <c r="W78"/>
      <c r="X78"/>
    </row>
    <row r="79" spans="1:24" ht="30" x14ac:dyDescent="0.25">
      <c r="A79" s="4" t="s">
        <v>70</v>
      </c>
      <c r="B79" s="73"/>
      <c r="C79" s="4"/>
      <c r="D79" s="13"/>
      <c r="E79" s="13"/>
      <c r="F79" s="13"/>
      <c r="G79" s="13"/>
      <c r="H79" s="13"/>
      <c r="I79" s="13"/>
      <c r="J79" s="13"/>
      <c r="K79" s="13"/>
      <c r="L79" s="55"/>
      <c r="M79" s="62"/>
      <c r="N79" s="62"/>
      <c r="O79" s="62"/>
      <c r="P79" s="94">
        <f t="shared" si="2"/>
        <v>0</v>
      </c>
      <c r="Q79"/>
      <c r="R79"/>
      <c r="S79"/>
      <c r="T79"/>
      <c r="U79"/>
      <c r="V79"/>
      <c r="W79"/>
      <c r="X79"/>
    </row>
    <row r="80" spans="1:24" ht="15.75" x14ac:dyDescent="0.25">
      <c r="A80" s="2" t="s">
        <v>71</v>
      </c>
      <c r="B80" s="21"/>
      <c r="C80" s="29"/>
      <c r="D80" s="10"/>
      <c r="E80" s="10"/>
      <c r="F80" s="10"/>
      <c r="G80" s="10"/>
      <c r="H80" s="10"/>
      <c r="I80" s="10"/>
      <c r="J80" s="10"/>
      <c r="K80" s="10"/>
      <c r="L80" s="10"/>
      <c r="M80" s="61"/>
      <c r="N80" s="61"/>
      <c r="O80" s="61"/>
      <c r="P80" s="94">
        <f t="shared" si="2"/>
        <v>0</v>
      </c>
      <c r="Q80"/>
      <c r="R80"/>
      <c r="S80"/>
      <c r="T80"/>
      <c r="U80"/>
      <c r="V80"/>
      <c r="W80"/>
      <c r="X80"/>
    </row>
    <row r="81" spans="1:24" ht="15.75" x14ac:dyDescent="0.25">
      <c r="A81" s="4" t="s">
        <v>72</v>
      </c>
      <c r="B81" s="73"/>
      <c r="C81" s="4"/>
      <c r="D81" s="13"/>
      <c r="E81" s="13"/>
      <c r="F81" s="13"/>
      <c r="G81" s="13"/>
      <c r="H81" s="13"/>
      <c r="I81" s="13"/>
      <c r="J81" s="13"/>
      <c r="K81" s="13"/>
      <c r="L81" s="55"/>
      <c r="M81" s="62"/>
      <c r="N81" s="62"/>
      <c r="O81" s="62"/>
      <c r="P81" s="94">
        <f t="shared" si="2"/>
        <v>0</v>
      </c>
      <c r="Q81"/>
      <c r="R81"/>
      <c r="S81"/>
      <c r="T81"/>
      <c r="U81"/>
      <c r="V81"/>
      <c r="W81"/>
      <c r="X81"/>
    </row>
    <row r="82" spans="1:24" ht="15.75" x14ac:dyDescent="0.25">
      <c r="A82" s="4" t="s">
        <v>73</v>
      </c>
      <c r="B82" s="73"/>
      <c r="C82" s="4"/>
      <c r="D82" s="13"/>
      <c r="E82" s="13"/>
      <c r="F82" s="13"/>
      <c r="G82" s="13"/>
      <c r="H82" s="13"/>
      <c r="I82" s="13"/>
      <c r="J82" s="13"/>
      <c r="K82" s="13"/>
      <c r="L82" s="55"/>
      <c r="M82" s="62"/>
      <c r="N82" s="62"/>
      <c r="O82" s="62"/>
      <c r="P82" s="94">
        <f t="shared" si="2"/>
        <v>0</v>
      </c>
      <c r="Q82"/>
      <c r="R82"/>
      <c r="S82"/>
      <c r="T82"/>
      <c r="U82"/>
      <c r="V82"/>
      <c r="W82"/>
      <c r="X82"/>
    </row>
    <row r="83" spans="1:24" ht="15.75" x14ac:dyDescent="0.25">
      <c r="A83" s="2" t="s">
        <v>74</v>
      </c>
      <c r="B83" s="21"/>
      <c r="C83" s="2"/>
      <c r="D83" s="10"/>
      <c r="E83" s="10"/>
      <c r="F83" s="10"/>
      <c r="G83" s="10"/>
      <c r="H83" s="10"/>
      <c r="I83" s="10"/>
      <c r="J83" s="10"/>
      <c r="K83" s="10"/>
      <c r="L83" s="10"/>
      <c r="M83" s="61"/>
      <c r="N83" s="61"/>
      <c r="O83" s="61"/>
      <c r="P83" s="94">
        <f t="shared" si="2"/>
        <v>0</v>
      </c>
      <c r="Q83"/>
      <c r="R83"/>
      <c r="S83"/>
      <c r="T83"/>
      <c r="U83"/>
      <c r="V83"/>
      <c r="W83"/>
      <c r="X83"/>
    </row>
    <row r="84" spans="1:24" ht="30" x14ac:dyDescent="0.25">
      <c r="A84" s="44" t="s">
        <v>75</v>
      </c>
      <c r="B84" s="75"/>
      <c r="C84" s="44"/>
      <c r="D84" s="45"/>
      <c r="E84" s="45"/>
      <c r="F84" s="45"/>
      <c r="G84" s="45"/>
      <c r="H84" s="45"/>
      <c r="I84" s="45"/>
      <c r="J84" s="45"/>
      <c r="K84" s="13"/>
      <c r="L84" s="55"/>
      <c r="M84" s="62"/>
      <c r="N84" s="62"/>
      <c r="O84" s="62"/>
      <c r="P84" s="94">
        <f t="shared" si="2"/>
        <v>0</v>
      </c>
      <c r="Q84"/>
      <c r="R84"/>
      <c r="S84"/>
      <c r="T84"/>
      <c r="U84"/>
      <c r="V84"/>
      <c r="W84"/>
      <c r="X84"/>
    </row>
    <row r="85" spans="1:24" ht="15.75" x14ac:dyDescent="0.25">
      <c r="A85" s="46" t="s">
        <v>76</v>
      </c>
      <c r="B85" s="76"/>
      <c r="C85" s="46"/>
      <c r="D85" s="43"/>
      <c r="E85" s="43"/>
      <c r="F85" s="43"/>
      <c r="G85" s="43"/>
      <c r="H85" s="43"/>
      <c r="I85" s="42"/>
      <c r="J85" s="42"/>
      <c r="K85" s="43"/>
      <c r="L85" s="43"/>
      <c r="M85" s="66"/>
      <c r="N85" s="66"/>
      <c r="O85" s="66"/>
      <c r="P85" s="66"/>
      <c r="Q85"/>
      <c r="R85"/>
      <c r="S85"/>
      <c r="T85"/>
      <c r="U85"/>
      <c r="V85"/>
      <c r="W85"/>
      <c r="X85"/>
    </row>
    <row r="86" spans="1:24" ht="15.75" x14ac:dyDescent="0.25">
      <c r="A86" s="47"/>
      <c r="B86" s="77"/>
      <c r="C86" s="47"/>
      <c r="D86" s="48"/>
      <c r="E86" s="48"/>
      <c r="L86" s="56"/>
      <c r="M86" s="63"/>
      <c r="N86" s="63"/>
      <c r="O86" s="63"/>
      <c r="P86" s="94">
        <f t="shared" si="2"/>
        <v>0</v>
      </c>
      <c r="Q86"/>
      <c r="R86"/>
      <c r="S86"/>
      <c r="T86"/>
      <c r="U86"/>
      <c r="V86"/>
      <c r="W86"/>
      <c r="X86"/>
    </row>
    <row r="87" spans="1:24" ht="15.75" x14ac:dyDescent="0.25">
      <c r="A87" s="67" t="s">
        <v>77</v>
      </c>
      <c r="B87" s="50">
        <f>B53+B36+B26+B16+B10</f>
        <v>74782554</v>
      </c>
      <c r="C87" s="68">
        <f>C74</f>
        <v>2500000</v>
      </c>
      <c r="D87" s="51">
        <f>+D74</f>
        <v>4146800.1</v>
      </c>
      <c r="E87" s="51">
        <f>E74</f>
        <v>6581687.7000000002</v>
      </c>
      <c r="F87" s="51">
        <f>F74</f>
        <v>5632290.0700000003</v>
      </c>
      <c r="G87" s="51">
        <f>G74</f>
        <v>4530123.25</v>
      </c>
      <c r="H87" s="51">
        <f>H74</f>
        <v>5496591.9800000004</v>
      </c>
      <c r="I87" s="51">
        <f>I74</f>
        <v>5672315.4199999999</v>
      </c>
      <c r="J87" s="51">
        <f t="shared" ref="J87" si="3">J74</f>
        <v>5532462.3000000007</v>
      </c>
      <c r="K87" s="51">
        <f t="shared" ref="K87:P87" si="4">K74</f>
        <v>5018872.67</v>
      </c>
      <c r="L87" s="51">
        <f t="shared" si="4"/>
        <v>5275717.5999999996</v>
      </c>
      <c r="M87" s="51">
        <f t="shared" si="4"/>
        <v>5339938.03</v>
      </c>
      <c r="N87" s="51">
        <f t="shared" si="4"/>
        <v>6813411.7799999993</v>
      </c>
      <c r="O87" s="51">
        <f t="shared" si="4"/>
        <v>15082542.989999998</v>
      </c>
      <c r="P87" s="51">
        <f t="shared" si="4"/>
        <v>75122753.890000001</v>
      </c>
      <c r="Q87"/>
      <c r="R87"/>
      <c r="S87"/>
      <c r="T87"/>
      <c r="U87"/>
      <c r="V87"/>
      <c r="W87"/>
      <c r="X87"/>
    </row>
    <row r="88" spans="1:24" x14ac:dyDescent="0.25">
      <c r="A88" t="s">
        <v>104</v>
      </c>
      <c r="X88" s="14"/>
    </row>
    <row r="89" spans="1:24" x14ac:dyDescent="0.25">
      <c r="A89" t="s">
        <v>111</v>
      </c>
    </row>
    <row r="90" spans="1:24" x14ac:dyDescent="0.25">
      <c r="A90" t="s">
        <v>112</v>
      </c>
    </row>
    <row r="92" spans="1:24" x14ac:dyDescent="0.25">
      <c r="A92" t="s">
        <v>105</v>
      </c>
      <c r="C92" s="59"/>
      <c r="D92"/>
    </row>
    <row r="93" spans="1:24" ht="48" customHeight="1" x14ac:dyDescent="0.25">
      <c r="A93" s="101" t="s">
        <v>106</v>
      </c>
      <c r="B93" s="101"/>
      <c r="C93" s="101"/>
      <c r="D93" s="101"/>
    </row>
    <row r="94" spans="1:24" ht="66.75" customHeight="1" x14ac:dyDescent="0.25">
      <c r="A94" s="101" t="s">
        <v>107</v>
      </c>
      <c r="B94" s="101"/>
      <c r="C94" s="101"/>
      <c r="D94" s="101"/>
    </row>
    <row r="100" spans="1:24" ht="18.75" x14ac:dyDescent="0.3">
      <c r="A100" s="30" t="s">
        <v>95</v>
      </c>
      <c r="B100" s="78"/>
      <c r="C100" s="32"/>
      <c r="D100" s="33"/>
      <c r="E100" s="33"/>
      <c r="F100" s="34"/>
      <c r="J100" s="35"/>
      <c r="K100" s="35" t="s">
        <v>92</v>
      </c>
      <c r="L100" s="35"/>
      <c r="M100" s="35"/>
      <c r="N100" s="35"/>
      <c r="O100" s="35"/>
      <c r="P100" s="35"/>
      <c r="Q100" s="33"/>
      <c r="R100" s="32"/>
      <c r="S100" s="32"/>
      <c r="T100" s="32"/>
      <c r="U100" s="36"/>
      <c r="V100" s="31"/>
      <c r="W100" s="31"/>
      <c r="X100" s="31"/>
    </row>
    <row r="101" spans="1:24" ht="18.75" x14ac:dyDescent="0.3">
      <c r="A101" s="31" t="s">
        <v>96</v>
      </c>
      <c r="B101" s="79"/>
      <c r="C101" s="36"/>
      <c r="D101" s="33"/>
      <c r="E101" s="33"/>
      <c r="F101" s="33"/>
      <c r="J101" s="33"/>
      <c r="K101" s="33" t="s">
        <v>93</v>
      </c>
      <c r="L101" s="33"/>
      <c r="M101" s="33"/>
      <c r="N101" s="33"/>
      <c r="O101" s="33"/>
      <c r="P101" s="36"/>
      <c r="Q101" s="33"/>
      <c r="R101" s="36"/>
      <c r="S101" s="36"/>
      <c r="T101" s="36"/>
      <c r="U101" s="36"/>
      <c r="V101" s="31"/>
      <c r="W101" s="31"/>
      <c r="X101" s="31"/>
    </row>
    <row r="102" spans="1:24" ht="18.75" x14ac:dyDescent="0.3">
      <c r="A102" s="31" t="s">
        <v>97</v>
      </c>
      <c r="B102" s="79"/>
      <c r="C102" s="36"/>
      <c r="D102" s="33"/>
      <c r="E102" s="33"/>
      <c r="F102" s="33"/>
      <c r="J102" s="33"/>
      <c r="K102" s="33" t="s">
        <v>83</v>
      </c>
      <c r="L102" s="33"/>
      <c r="M102" s="33"/>
      <c r="N102" s="33"/>
      <c r="O102" s="33"/>
      <c r="P102" s="35"/>
      <c r="Q102" s="33"/>
      <c r="R102" s="36"/>
      <c r="S102" s="36"/>
      <c r="T102" s="36"/>
      <c r="U102" s="36"/>
      <c r="V102" s="31"/>
      <c r="W102" s="31"/>
      <c r="X102" s="31"/>
    </row>
    <row r="103" spans="1:24" ht="18.75" x14ac:dyDescent="0.3">
      <c r="A103" s="36"/>
      <c r="B103" s="79"/>
      <c r="C103" s="36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7"/>
      <c r="V103" s="31"/>
      <c r="W103" s="31"/>
      <c r="X103" s="31"/>
    </row>
    <row r="104" spans="1:24" ht="18.75" x14ac:dyDescent="0.3">
      <c r="A104" s="36"/>
      <c r="B104" s="79"/>
      <c r="C104" s="36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7"/>
    </row>
    <row r="105" spans="1:24" ht="18.75" x14ac:dyDescent="0.3">
      <c r="A105" s="36"/>
      <c r="B105" s="79"/>
      <c r="C105" s="36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7"/>
    </row>
    <row r="106" spans="1:24" ht="18.75" x14ac:dyDescent="0.3">
      <c r="A106" s="36"/>
      <c r="B106" s="79"/>
      <c r="C106" s="36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7"/>
    </row>
    <row r="107" spans="1:24" ht="18.75" x14ac:dyDescent="0.3">
      <c r="A107" s="96"/>
      <c r="B107" s="96"/>
      <c r="C107" s="96"/>
      <c r="D107" s="96"/>
      <c r="E107" s="96"/>
      <c r="F107" s="96"/>
      <c r="G107" s="96"/>
      <c r="H107" s="96"/>
      <c r="I107" s="96"/>
      <c r="J107" s="96"/>
      <c r="K107" s="96"/>
      <c r="L107" s="96"/>
      <c r="M107" s="96"/>
      <c r="N107" s="96"/>
      <c r="O107" s="96"/>
      <c r="P107" s="96"/>
      <c r="Q107" s="96"/>
      <c r="R107" s="96"/>
      <c r="S107" s="96"/>
      <c r="T107" s="96"/>
      <c r="U107" s="96"/>
      <c r="V107" s="96"/>
      <c r="W107" s="96"/>
      <c r="X107" s="96"/>
    </row>
    <row r="108" spans="1:24" ht="18.75" x14ac:dyDescent="0.3">
      <c r="A108" s="97"/>
      <c r="B108" s="97"/>
      <c r="C108" s="97"/>
      <c r="D108" s="97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</row>
    <row r="109" spans="1:24" ht="18.75" x14ac:dyDescent="0.3">
      <c r="A109" s="97"/>
      <c r="B109" s="97"/>
      <c r="C109" s="97"/>
      <c r="D109" s="97"/>
      <c r="E109" s="97"/>
      <c r="F109" s="97"/>
      <c r="G109" s="97"/>
      <c r="H109" s="97"/>
      <c r="I109" s="97"/>
      <c r="J109" s="97"/>
      <c r="K109" s="97"/>
      <c r="L109" s="97"/>
      <c r="M109" s="97"/>
      <c r="N109" s="97"/>
      <c r="O109" s="97"/>
      <c r="P109" s="97"/>
      <c r="Q109" s="97"/>
      <c r="R109" s="97"/>
      <c r="S109" s="97"/>
      <c r="T109" s="97"/>
      <c r="U109" s="97"/>
      <c r="V109" s="97"/>
      <c r="W109" s="97"/>
      <c r="X109" s="97"/>
    </row>
    <row r="110" spans="1:24" ht="18.75" x14ac:dyDescent="0.3">
      <c r="A110" s="36"/>
      <c r="B110" s="79"/>
      <c r="C110" s="35"/>
      <c r="E110" s="35" t="s">
        <v>85</v>
      </c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7"/>
      <c r="U110" s="31"/>
      <c r="V110" s="31"/>
      <c r="W110" s="31"/>
      <c r="X110" s="31"/>
    </row>
    <row r="111" spans="1:24" ht="18.75" x14ac:dyDescent="0.3">
      <c r="A111" s="36"/>
      <c r="B111" s="79"/>
      <c r="C111" s="33"/>
      <c r="E111" s="33" t="s">
        <v>86</v>
      </c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7"/>
      <c r="U111" s="31"/>
      <c r="V111" s="31"/>
      <c r="W111" s="31"/>
      <c r="X111" s="31"/>
    </row>
    <row r="112" spans="1:24" ht="18.75" x14ac:dyDescent="0.3">
      <c r="A112" s="36"/>
      <c r="B112" s="79"/>
      <c r="C112" s="33"/>
      <c r="E112" s="33" t="s">
        <v>84</v>
      </c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7"/>
      <c r="T112" s="31"/>
      <c r="U112" s="31"/>
      <c r="V112" s="31"/>
      <c r="W112" s="31"/>
      <c r="X112" s="31"/>
    </row>
    <row r="113" spans="1:24" x14ac:dyDescent="0.25">
      <c r="A113" s="15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26"/>
      <c r="U113"/>
      <c r="V113"/>
      <c r="W113"/>
      <c r="X113"/>
    </row>
    <row r="114" spans="1:24" x14ac:dyDescent="0.25">
      <c r="A114" s="15"/>
      <c r="C114" s="15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26"/>
    </row>
  </sheetData>
  <mergeCells count="10">
    <mergeCell ref="A107:X107"/>
    <mergeCell ref="A108:X108"/>
    <mergeCell ref="A109:X109"/>
    <mergeCell ref="A2:P2"/>
    <mergeCell ref="A3:P3"/>
    <mergeCell ref="A4:P4"/>
    <mergeCell ref="A5:P5"/>
    <mergeCell ref="A6:P6"/>
    <mergeCell ref="A93:D93"/>
    <mergeCell ref="A94:D94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Plantilla Ejecucion Actual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Contabilida</cp:lastModifiedBy>
  <cp:lastPrinted>2024-01-16T11:37:34Z</cp:lastPrinted>
  <dcterms:created xsi:type="dcterms:W3CDTF">2018-04-17T18:57:16Z</dcterms:created>
  <dcterms:modified xsi:type="dcterms:W3CDTF">2024-01-16T11:37:50Z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2024-01-16T15:29:04Z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65a7594c-e794-4edc-8984-5d84e0daf524</vt:lpwstr>
  </property>
  <property fmtid="{D5CDD505-2E9C-101B-9397-08002B2CF9AE}" pid="7" name="MSIP_Label_defa4170-0d19-0005-0004-bc88714345d2_ActionId">
    <vt:lpwstr>0418e027-52fb-4616-93ac-9045811e8bdb</vt:lpwstr>
  </property>
  <property fmtid="{D5CDD505-2E9C-101B-9397-08002B2CF9AE}" pid="8" name="MSIP_Label_defa4170-0d19-0005-0004-bc88714345d2_ContentBits">
    <vt:lpwstr>0</vt:lpwstr>
  </property>
</Properties>
</file>