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mer\Downloads\Revicion de Transparencia\"/>
    </mc:Choice>
  </mc:AlternateContent>
  <bookViews>
    <workbookView xWindow="0" yWindow="0" windowWidth="20490" windowHeight="8310" activeTab="1"/>
  </bookViews>
  <sheets>
    <sheet name="Plantilla Presupuesto 2022" sheetId="2" r:id="rId1"/>
    <sheet name="Plantilla Ejecucion Actual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4" i="4" l="1"/>
  <c r="C52" i="2" l="1"/>
  <c r="C26" i="2"/>
  <c r="N73" i="4" l="1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5" i="4"/>
  <c r="N34" i="4"/>
  <c r="N33" i="4"/>
  <c r="N32" i="4"/>
  <c r="N31" i="4"/>
  <c r="N30" i="4"/>
  <c r="N29" i="4"/>
  <c r="N28" i="4"/>
  <c r="N27" i="4"/>
  <c r="N25" i="4"/>
  <c r="N24" i="4"/>
  <c r="N23" i="4"/>
  <c r="N22" i="4"/>
  <c r="N21" i="4"/>
  <c r="N20" i="4"/>
  <c r="N19" i="4"/>
  <c r="N18" i="4"/>
  <c r="N17" i="4"/>
  <c r="N15" i="4"/>
  <c r="N14" i="4"/>
  <c r="N13" i="4"/>
  <c r="N12" i="4"/>
  <c r="N11" i="4"/>
  <c r="M10" i="4"/>
  <c r="M16" i="4"/>
  <c r="M26" i="4"/>
  <c r="M36" i="4"/>
  <c r="M52" i="4"/>
  <c r="L10" i="4" l="1"/>
  <c r="L52" i="4"/>
  <c r="L36" i="4"/>
  <c r="L26" i="4"/>
  <c r="L16" i="4"/>
  <c r="L74" i="4" l="1"/>
  <c r="L87" i="4" s="1"/>
  <c r="K52" i="4"/>
  <c r="K36" i="4"/>
  <c r="K26" i="4"/>
  <c r="K16" i="4"/>
  <c r="K10" i="4"/>
  <c r="K74" i="4" l="1"/>
  <c r="K87" i="4" s="1"/>
  <c r="J52" i="4"/>
  <c r="J36" i="4"/>
  <c r="J26" i="4"/>
  <c r="J16" i="4"/>
  <c r="J10" i="4"/>
  <c r="J74" i="4" l="1"/>
  <c r="J87" i="4" s="1"/>
  <c r="I52" i="4"/>
  <c r="I36" i="4"/>
  <c r="I26" i="4"/>
  <c r="I16" i="4"/>
  <c r="I10" i="4"/>
  <c r="I74" i="4" l="1"/>
  <c r="I87" i="4" s="1"/>
  <c r="D16" i="4"/>
  <c r="E10" i="4"/>
  <c r="F10" i="4"/>
  <c r="G10" i="4"/>
  <c r="H10" i="4"/>
  <c r="D10" i="4"/>
  <c r="N10" i="4" l="1"/>
  <c r="E52" i="4"/>
  <c r="F52" i="4"/>
  <c r="G52" i="4"/>
  <c r="H52" i="4"/>
  <c r="D52" i="4"/>
  <c r="H16" i="4"/>
  <c r="G16" i="4"/>
  <c r="F16" i="4"/>
  <c r="E16" i="4"/>
  <c r="N16" i="4" l="1"/>
  <c r="N52" i="4"/>
  <c r="H36" i="4"/>
  <c r="H26" i="4"/>
  <c r="H74" i="4" l="1"/>
  <c r="H87" i="4" s="1"/>
  <c r="G36" i="4"/>
  <c r="G26" i="4"/>
  <c r="G74" i="4" l="1"/>
  <c r="G87" i="4" s="1"/>
  <c r="F26" i="4"/>
  <c r="F36" i="4" l="1"/>
  <c r="F74" i="4" s="1"/>
  <c r="F87" i="4" l="1"/>
  <c r="E26" i="4"/>
  <c r="E36" i="4"/>
  <c r="E74" i="4" s="1"/>
  <c r="E87" i="4" l="1"/>
  <c r="D26" i="4"/>
  <c r="N26" i="4" s="1"/>
  <c r="D36" i="4"/>
  <c r="N36" i="4" s="1"/>
  <c r="N74" i="4" s="1"/>
  <c r="N87" i="4" s="1"/>
  <c r="D74" i="4" l="1"/>
  <c r="D87" i="4" s="1"/>
  <c r="B52" i="2"/>
  <c r="B62" i="2"/>
  <c r="B26" i="2"/>
  <c r="B16" i="2"/>
  <c r="B10" i="2"/>
  <c r="B74" i="2" l="1"/>
  <c r="B87" i="2" s="1"/>
  <c r="C62" i="2"/>
  <c r="C36" i="2"/>
  <c r="C16" i="2"/>
  <c r="C10" i="2"/>
  <c r="C74" i="2" l="1"/>
  <c r="C87" i="2" l="1"/>
  <c r="M74" i="4" l="1"/>
  <c r="M87" i="4" s="1"/>
</calcChain>
</file>

<file path=xl/sharedStrings.xml><?xml version="1.0" encoding="utf-8"?>
<sst xmlns="http://schemas.openxmlformats.org/spreadsheetml/2006/main" count="227" uniqueCount="132">
  <si>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</si>
  <si>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</si>
  <si>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</si>
  <si>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</si>
  <si>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</si>
  <si>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</si>
  <si>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</si>
  <si>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</si>
  <si>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</si>
  <si>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</si>
  <si>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</si>
  <si>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</si>
  <si>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</si>
  <si>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</si>
  <si>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</si>
  <si>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</si>
  <si>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</si>
  <si>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</si>
  <si>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</si>
  <si>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</si>
  <si>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</si>
  <si>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</si>
  <si>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</si>
  <si>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</si>
  <si>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</si>
  <si>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</si>
  <si>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</si>
  <si>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</si>
  <si>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</si>
  <si>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</si>
  <si>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</si>
  <si>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</si>
  <si>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</si>
  <si>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</si>
  <si>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</si>
  <si>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</si>
  <si>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</si>
  <si>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</si>
  <si>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</si>
  <si>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</si>
  <si>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</si>
  <si>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</si>
  <si>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</si>
  <si>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</si>
  <si>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</si>
  <si>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</si>
  <si>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</si>
  <si>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</si>
  <si>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</si>
  <si>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</si>
  <si>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</si>
  <si>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</si>
  <si>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</si>
  <si>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</si>
  <si>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</si>
  <si>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</si>
  <si>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</si>
  <si>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</si>
  <si>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</si>
  <si>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</si>
  <si>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</si>
  <si>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</si>
  <si>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</si>
  <si>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</si>
  <si>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</si>
  <si>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</si>
  <si>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</si>
  <si>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</si>
  <si>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</si>
  <si>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</si>
  <si>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</si>
  <si>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</si>
  <si>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</si>
  <si>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</si>
  <si>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</si>
  <si>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</si>
  <si>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</si>
  <si>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</si>
  <si>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</si>
  <si>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</si>
  <si>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</si>
  <si>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</si>
  <si>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</si>
  <si>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</si>
  <si>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</si>
  <si>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</si>
  <si>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</si>
  <si>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</si>
  <si>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</si>
  <si>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Presupuesto de Gastos y Aplicaciones Financieras </t>
  </si>
  <si>
    <t>MINISTERIO DE DEFENSA</t>
  </si>
  <si>
    <t xml:space="preserve"> </t>
  </si>
  <si>
    <t xml:space="preserve">INSTITUTO SUPERIOR PARA LA DEFENSA </t>
  </si>
  <si>
    <t>"General Juan Pablo Duarte y Diez"</t>
  </si>
  <si>
    <t>INSTITUTO SUPERIOR PARA LA DEFENSA</t>
  </si>
  <si>
    <t xml:space="preserve">    Encargada de Presupuesto                                                                                            </t>
  </si>
  <si>
    <t>Fuente: [10]</t>
  </si>
  <si>
    <t xml:space="preserve">Presupuesto Modificado </t>
  </si>
  <si>
    <t>Presupuesto Aprobado</t>
  </si>
  <si>
    <t xml:space="preserve"> -   </t>
  </si>
  <si>
    <t>Director de Contabiliad y Finanzas  INSUDE</t>
  </si>
  <si>
    <t>Orlando Liriano Jimenez</t>
  </si>
  <si>
    <t>Teniente de Fragata Contador</t>
  </si>
  <si>
    <t xml:space="preserve">   Encargado de Auditoria Interna</t>
  </si>
  <si>
    <t>Coronel Contrador, ARD</t>
  </si>
  <si>
    <t>General Juan Pablo Duarte y Diez</t>
  </si>
  <si>
    <t xml:space="preserve"> Enero  </t>
  </si>
  <si>
    <t xml:space="preserve">Febrero </t>
  </si>
  <si>
    <t xml:space="preserve">Marzo </t>
  </si>
  <si>
    <t>Abril</t>
  </si>
  <si>
    <t>Mayo</t>
  </si>
  <si>
    <t xml:space="preserve">Total </t>
  </si>
  <si>
    <t xml:space="preserve">Junio </t>
  </si>
  <si>
    <t>Julio</t>
  </si>
  <si>
    <t>Agosto</t>
  </si>
  <si>
    <t>Septiembre</t>
  </si>
  <si>
    <t>Octubre</t>
  </si>
  <si>
    <t xml:space="preserve">1er. Teniente Contadora </t>
  </si>
  <si>
    <t>Teniente de Fragata Contrador, ARD</t>
  </si>
  <si>
    <t>Lic. Lainez Bello Medrano</t>
  </si>
  <si>
    <t xml:space="preserve">Lic. Ana Glendys Contreras </t>
  </si>
  <si>
    <t xml:space="preserve">Lic. Yosiris Bonilla Batista </t>
  </si>
  <si>
    <t>Capitan Contadora, ERD.</t>
  </si>
  <si>
    <t xml:space="preserve">             Encargada de Presupuesto                                                                                            </t>
  </si>
  <si>
    <t>Presupuesto Aprovado.</t>
  </si>
  <si>
    <t>Presupuesto Modificado.</t>
  </si>
  <si>
    <t>(-450,000.00)</t>
  </si>
  <si>
    <t>(-140,000.00)</t>
  </si>
  <si>
    <t>(-95,413.00)</t>
  </si>
  <si>
    <t>(-209,500.00)</t>
  </si>
  <si>
    <t>(-68,336.00)</t>
  </si>
  <si>
    <t>(-800,982.00)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</si>
</sst>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/>
    <xf numFmtId="43" fontId="5" fillId="0" borderId="0" xfId="1" applyFont="1"/>
    <xf numFmtId="43" fontId="5" fillId="0" borderId="0" xfId="1" applyFont="1" applyAlignment="1"/>
    <xf numFmtId="164" fontId="0" fillId="0" borderId="0" xfId="0" applyNumberFormat="1"/>
    <xf numFmtId="0" fontId="2" fillId="0" borderId="0" xfId="0" applyFont="1" applyAlignment="1"/>
    <xf numFmtId="4" fontId="2" fillId="3" borderId="0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left" vertical="center" wrapText="1"/>
    </xf>
    <xf numFmtId="4" fontId="1" fillId="0" borderId="0" xfId="1" applyNumberFormat="1" applyFont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1" fillId="0" borderId="1" xfId="1" applyNumberFormat="1" applyFont="1" applyBorder="1" applyAlignment="1">
      <alignment vertical="center" wrapText="1"/>
    </xf>
    <xf numFmtId="4" fontId="5" fillId="0" borderId="0" xfId="1" applyNumberFormat="1" applyFont="1"/>
    <xf numFmtId="4" fontId="5" fillId="0" borderId="0" xfId="1" applyNumberFormat="1" applyFont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1" fillId="0" borderId="0" xfId="1" applyNumberFormat="1" applyFont="1" applyAlignment="1">
      <alignment vertical="center" wrapText="1"/>
    </xf>
    <xf numFmtId="164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1" applyNumberFormat="1" applyFont="1" applyAlignment="1">
      <alignment vertical="center" wrapText="1"/>
    </xf>
    <xf numFmtId="4" fontId="0" fillId="0" borderId="0" xfId="0" applyNumberFormat="1"/>
    <xf numFmtId="0" fontId="1" fillId="2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/>
    <xf numFmtId="4" fontId="1" fillId="5" borderId="5" xfId="1" applyNumberFormat="1" applyFont="1" applyFill="1" applyBorder="1"/>
    <xf numFmtId="4" fontId="1" fillId="2" borderId="4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left" vertical="center" wrapText="1"/>
    </xf>
    <xf numFmtId="4" fontId="4" fillId="2" borderId="5" xfId="1" applyNumberFormat="1" applyFont="1" applyFill="1" applyBorder="1" applyAlignment="1">
      <alignment horizontal="center" vertical="center" wrapText="1"/>
    </xf>
    <xf numFmtId="4" fontId="4" fillId="0" borderId="0" xfId="1" applyNumberFormat="1" applyFont="1"/>
    <xf numFmtId="43" fontId="4" fillId="0" borderId="0" xfId="1" applyFont="1"/>
    <xf numFmtId="0" fontId="3" fillId="0" borderId="0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4" fontId="1" fillId="4" borderId="7" xfId="1" applyNumberFormat="1" applyFont="1" applyFill="1" applyBorder="1"/>
    <xf numFmtId="4" fontId="1" fillId="4" borderId="8" xfId="1" applyNumberFormat="1" applyFont="1" applyFill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 indent="2"/>
    </xf>
    <xf numFmtId="4" fontId="4" fillId="0" borderId="0" xfId="1" applyNumberFormat="1" applyFont="1" applyBorder="1"/>
    <xf numFmtId="0" fontId="0" fillId="0" borderId="0" xfId="0" applyFont="1"/>
    <xf numFmtId="4" fontId="0" fillId="0" borderId="0" xfId="0" applyNumberFormat="1" applyFont="1"/>
    <xf numFmtId="4" fontId="4" fillId="0" borderId="0" xfId="1" applyNumberFormat="1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2" fontId="0" fillId="0" borderId="0" xfId="0" applyNumberFormat="1" applyAlignment="1">
      <alignment vertical="center" wrapText="1"/>
    </xf>
    <xf numFmtId="2" fontId="1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165" fontId="0" fillId="0" borderId="0" xfId="0" applyNumberFormat="1" applyFont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2" fontId="0" fillId="0" borderId="0" xfId="0" applyNumberFormat="1" applyAlignment="1">
      <alignment horizontal="right" vertical="center" wrapText="1"/>
    </xf>
    <xf numFmtId="4" fontId="1" fillId="2" borderId="4" xfId="0" applyNumberFormat="1" applyFont="1" applyFill="1" applyBorder="1" applyAlignment="1">
      <alignment horizontal="left" vertical="center" wrapText="1"/>
    </xf>
    <xf numFmtId="4" fontId="1" fillId="2" borderId="4" xfId="0" applyNumberFormat="1" applyFont="1" applyFill="1" applyBorder="1" applyAlignment="1">
      <alignment horizontal="right" vertical="center" wrapText="1"/>
    </xf>
    <xf numFmtId="4" fontId="2" fillId="3" borderId="7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2" fillId="0" borderId="0" xfId="1" applyNumberFormat="1" applyFont="1" applyAlignment="1">
      <alignment horizontal="center"/>
    </xf>
    <xf numFmtId="4" fontId="5" fillId="0" borderId="0" xfId="1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4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</a:t>
          </a:r>
          <a:r>
            <a:rPr lang="en-US" sz="1100">
              <a:solidFill>
                <a:schemeClr val="lt1"/>
              </a:solidFill>
              <a:latin typeface="+mn-lt"/>
              <a:ea typeface="+mn-ea"/>
              <a:cs typeface="+mn-cs"/>
            </a:rPr>
            <a:t>LOGO</a:t>
          </a:r>
          <a:endParaRPr lang="es-DO"/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4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0</xdr:col>
      <xdr:colOff>101600</xdr:colOff>
      <xdr:row>0</xdr:row>
      <xdr:rowOff>218280</xdr:rowOff>
    </xdr:from>
    <xdr:to>
      <xdr:col>0</xdr:col>
      <xdr:colOff>2103438</xdr:colOff>
      <xdr:row>5</xdr:row>
      <xdr:rowOff>49610</xdr:rowOff>
    </xdr:to>
    <xdr:pic>
      <xdr:nvPicPr>
        <xdr:cNvPr id="7" name="Imagen 6" descr="D:\Harvish Arias\Logos1\LOGOS INSUDE\Logo INSUD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18280"/>
          <a:ext cx="2001838" cy="102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6300391</xdr:colOff>
      <xdr:row>0</xdr:row>
      <xdr:rowOff>138907</xdr:rowOff>
    </xdr:from>
    <xdr:to>
      <xdr:col>2</xdr:col>
      <xdr:colOff>920354</xdr:colOff>
      <xdr:row>4</xdr:row>
      <xdr:rowOff>208362</xdr:rowOff>
    </xdr:to>
    <xdr:pic>
      <xdr:nvPicPr>
        <xdr:cNvPr id="12" name="Imagen 11" descr="D:\Harvish Arias\Logos1\LOGOS INSUDE\Logo INSUD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00391" y="138907"/>
          <a:ext cx="2001838" cy="102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238639</xdr:colOff>
      <xdr:row>1</xdr:row>
      <xdr:rowOff>28576</xdr:rowOff>
    </xdr:from>
    <xdr:to>
      <xdr:col>0</xdr:col>
      <xdr:colOff>1822521</xdr:colOff>
      <xdr:row>3</xdr:row>
      <xdr:rowOff>228972</xdr:rowOff>
    </xdr:to>
    <xdr:pic>
      <xdr:nvPicPr>
        <xdr:cNvPr id="6" name="Imagen 5" descr="D:\Harvish Arias\Logos1\LOGOS INSUDE\Logo INSUD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639" y="266701"/>
          <a:ext cx="1583882" cy="676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200027</xdr:colOff>
      <xdr:row>1</xdr:row>
      <xdr:rowOff>47625</xdr:rowOff>
    </xdr:from>
    <xdr:to>
      <xdr:col>13</xdr:col>
      <xdr:colOff>781051</xdr:colOff>
      <xdr:row>4</xdr:row>
      <xdr:rowOff>9524</xdr:rowOff>
    </xdr:to>
    <xdr:pic>
      <xdr:nvPicPr>
        <xdr:cNvPr id="8" name="Imagen 7" descr="D:\Harvish Arias\Logos1\LOGOS INSUDE\Logo INSUD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15427" y="285750"/>
          <a:ext cx="2219324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showGridLines="0" topLeftCell="A4" zoomScale="96" zoomScaleNormal="96" workbookViewId="0">
      <selection activeCell="A8" sqref="A8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  <col min="5" max="5" width="10.7109375" bestFit="1" customWidth="1"/>
    <col min="17" max="17" width="10.140625" customWidth="1"/>
  </cols>
  <sheetData>
    <row r="1" spans="1:6" ht="18.75" x14ac:dyDescent="0.3">
      <c r="A1" s="90" t="s">
        <v>90</v>
      </c>
      <c r="B1" s="90"/>
      <c r="C1" s="90"/>
      <c r="E1" s="9" t="s">
        <v>37</v>
      </c>
    </row>
    <row r="2" spans="1:6" ht="18.75" x14ac:dyDescent="0.25">
      <c r="A2" s="90" t="s">
        <v>92</v>
      </c>
      <c r="B2" s="90"/>
      <c r="C2" s="90"/>
      <c r="E2" s="15" t="s">
        <v>83</v>
      </c>
    </row>
    <row r="3" spans="1:6" ht="18.75" x14ac:dyDescent="0.25">
      <c r="A3" s="90" t="s">
        <v>93</v>
      </c>
      <c r="B3" s="90"/>
      <c r="C3" s="90"/>
      <c r="E3" s="15"/>
    </row>
    <row r="4" spans="1:6" ht="18.75" x14ac:dyDescent="0.25">
      <c r="A4" s="90">
        <v>2022</v>
      </c>
      <c r="B4" s="90"/>
      <c r="C4" s="90"/>
      <c r="E4" s="15" t="s">
        <v>84</v>
      </c>
    </row>
    <row r="5" spans="1:6" ht="18.75" x14ac:dyDescent="0.3">
      <c r="A5" s="92" t="s">
        <v>89</v>
      </c>
      <c r="B5" s="92"/>
      <c r="C5" s="92"/>
      <c r="E5" s="9" t="s">
        <v>80</v>
      </c>
    </row>
    <row r="6" spans="1:6" x14ac:dyDescent="0.25">
      <c r="A6" s="91" t="s">
        <v>36</v>
      </c>
      <c r="B6" s="91"/>
      <c r="C6" s="91"/>
      <c r="E6" s="15" t="s">
        <v>81</v>
      </c>
    </row>
    <row r="7" spans="1:6" x14ac:dyDescent="0.25">
      <c r="E7" s="15" t="s">
        <v>82</v>
      </c>
    </row>
    <row r="8" spans="1:6" ht="31.5" x14ac:dyDescent="0.25">
      <c r="A8" s="13" t="s">
        <v>0</v>
      </c>
      <c r="B8" s="14" t="s">
        <v>98</v>
      </c>
      <c r="C8" s="14" t="s">
        <v>97</v>
      </c>
    </row>
    <row r="9" spans="1:6" x14ac:dyDescent="0.25">
      <c r="A9" s="1" t="s">
        <v>1</v>
      </c>
      <c r="B9" s="16"/>
      <c r="C9" s="16"/>
    </row>
    <row r="10" spans="1:6" x14ac:dyDescent="0.25">
      <c r="A10" s="3" t="s">
        <v>2</v>
      </c>
      <c r="B10" s="38">
        <f>+B11+B15</f>
        <v>48628000</v>
      </c>
      <c r="C10" s="17">
        <f>+C11+C12+C14+C15</f>
        <v>0</v>
      </c>
    </row>
    <row r="11" spans="1:6" x14ac:dyDescent="0.25">
      <c r="A11" s="8" t="s">
        <v>3</v>
      </c>
      <c r="B11" s="6">
        <v>47788000</v>
      </c>
      <c r="C11" s="6">
        <v>-450000</v>
      </c>
    </row>
    <row r="12" spans="1:6" x14ac:dyDescent="0.25">
      <c r="A12" s="8" t="s">
        <v>4</v>
      </c>
      <c r="B12" s="39" t="s">
        <v>99</v>
      </c>
      <c r="C12" s="6">
        <v>0</v>
      </c>
    </row>
    <row r="13" spans="1:6" x14ac:dyDescent="0.25">
      <c r="A13" s="8" t="s">
        <v>38</v>
      </c>
      <c r="B13" s="39"/>
      <c r="C13" s="6"/>
      <c r="E13" s="26"/>
    </row>
    <row r="14" spans="1:6" x14ac:dyDescent="0.25">
      <c r="A14" s="8" t="s">
        <v>5</v>
      </c>
      <c r="B14" s="39" t="s">
        <v>99</v>
      </c>
      <c r="C14" s="6">
        <v>450000</v>
      </c>
    </row>
    <row r="15" spans="1:6" x14ac:dyDescent="0.25">
      <c r="A15" s="8" t="s">
        <v>6</v>
      </c>
      <c r="B15" s="6">
        <v>840000</v>
      </c>
      <c r="C15" s="6"/>
      <c r="F15" t="s">
        <v>91</v>
      </c>
    </row>
    <row r="16" spans="1:6" x14ac:dyDescent="0.25">
      <c r="A16" s="3" t="s">
        <v>7</v>
      </c>
      <c r="B16" s="4">
        <f>+B17+B18+B19+B20+B21+B23+B24+B25</f>
        <v>6685000</v>
      </c>
      <c r="C16" s="4">
        <f>+C17+C18+C19+C20+C21+C22+C23+C24+C25</f>
        <v>984851</v>
      </c>
    </row>
    <row r="17" spans="1:3" x14ac:dyDescent="0.25">
      <c r="A17" s="8" t="s">
        <v>8</v>
      </c>
      <c r="B17" s="6">
        <v>540000</v>
      </c>
      <c r="C17" s="6"/>
    </row>
    <row r="18" spans="1:3" x14ac:dyDescent="0.25">
      <c r="A18" s="8" t="s">
        <v>9</v>
      </c>
      <c r="B18" s="6">
        <v>420000</v>
      </c>
      <c r="C18" s="6">
        <v>250000</v>
      </c>
    </row>
    <row r="19" spans="1:3" x14ac:dyDescent="0.25">
      <c r="A19" s="8" t="s">
        <v>10</v>
      </c>
      <c r="B19" s="6">
        <v>200000</v>
      </c>
      <c r="C19" s="6">
        <v>500000</v>
      </c>
    </row>
    <row r="20" spans="1:3" ht="18" customHeight="1" x14ac:dyDescent="0.25">
      <c r="A20" s="8" t="s">
        <v>11</v>
      </c>
      <c r="B20" s="6">
        <v>300000</v>
      </c>
      <c r="C20" s="6">
        <v>0</v>
      </c>
    </row>
    <row r="21" spans="1:3" x14ac:dyDescent="0.25">
      <c r="A21" s="8" t="s">
        <v>12</v>
      </c>
      <c r="B21" s="6">
        <v>840000</v>
      </c>
      <c r="C21" s="6">
        <v>500000</v>
      </c>
    </row>
    <row r="22" spans="1:3" x14ac:dyDescent="0.25">
      <c r="A22" s="8" t="s">
        <v>13</v>
      </c>
      <c r="B22" s="6" t="s">
        <v>99</v>
      </c>
      <c r="C22" s="6">
        <v>0</v>
      </c>
    </row>
    <row r="23" spans="1:3" x14ac:dyDescent="0.25">
      <c r="A23" s="8" t="s">
        <v>14</v>
      </c>
      <c r="B23" s="6">
        <v>225000</v>
      </c>
      <c r="C23" s="6">
        <v>-209500</v>
      </c>
    </row>
    <row r="24" spans="1:3" x14ac:dyDescent="0.25">
      <c r="A24" s="8" t="s">
        <v>15</v>
      </c>
      <c r="B24" s="6">
        <v>3260000</v>
      </c>
      <c r="C24" s="6">
        <v>84351</v>
      </c>
    </row>
    <row r="25" spans="1:3" x14ac:dyDescent="0.25">
      <c r="A25" s="8" t="s">
        <v>39</v>
      </c>
      <c r="B25" s="6">
        <v>900000</v>
      </c>
      <c r="C25" s="6">
        <v>-140000</v>
      </c>
    </row>
    <row r="26" spans="1:3" x14ac:dyDescent="0.25">
      <c r="A26" s="3" t="s">
        <v>16</v>
      </c>
      <c r="B26" s="4">
        <f>+B27+B28+B29+B32+B33+B35</f>
        <v>17826554</v>
      </c>
      <c r="C26" s="4">
        <f>+C27+C28+C29+C31+C32+C33+C35</f>
        <v>851487</v>
      </c>
    </row>
    <row r="27" spans="1:3" x14ac:dyDescent="0.25">
      <c r="A27" s="8" t="s">
        <v>17</v>
      </c>
      <c r="B27" s="6">
        <v>7400000</v>
      </c>
      <c r="C27" s="6">
        <v>-95413</v>
      </c>
    </row>
    <row r="28" spans="1:3" x14ac:dyDescent="0.25">
      <c r="A28" s="8" t="s">
        <v>18</v>
      </c>
      <c r="B28" s="6">
        <v>1015000</v>
      </c>
      <c r="C28" s="6">
        <v>-68336</v>
      </c>
    </row>
    <row r="29" spans="1:3" x14ac:dyDescent="0.25">
      <c r="A29" s="8" t="s">
        <v>19</v>
      </c>
      <c r="B29" s="6">
        <v>2530000</v>
      </c>
      <c r="C29" s="6">
        <v>-800982</v>
      </c>
    </row>
    <row r="30" spans="1:3" x14ac:dyDescent="0.25">
      <c r="A30" s="8" t="s">
        <v>20</v>
      </c>
      <c r="B30" s="6"/>
      <c r="C30" s="6">
        <v>0</v>
      </c>
    </row>
    <row r="31" spans="1:3" x14ac:dyDescent="0.25">
      <c r="A31" s="8" t="s">
        <v>21</v>
      </c>
      <c r="B31" s="6" t="s">
        <v>99</v>
      </c>
      <c r="C31" s="6">
        <v>218633</v>
      </c>
    </row>
    <row r="32" spans="1:3" x14ac:dyDescent="0.25">
      <c r="A32" s="8" t="s">
        <v>22</v>
      </c>
      <c r="B32" s="6">
        <v>150000</v>
      </c>
      <c r="C32" s="6">
        <v>347782</v>
      </c>
    </row>
    <row r="33" spans="1:4" x14ac:dyDescent="0.25">
      <c r="A33" s="8" t="s">
        <v>23</v>
      </c>
      <c r="B33" s="6">
        <v>6231554</v>
      </c>
      <c r="C33" s="6">
        <v>283584</v>
      </c>
    </row>
    <row r="34" spans="1:4" x14ac:dyDescent="0.25">
      <c r="A34" s="8" t="s">
        <v>40</v>
      </c>
      <c r="B34" s="6"/>
      <c r="C34" s="6">
        <v>0</v>
      </c>
      <c r="D34" t="s">
        <v>91</v>
      </c>
    </row>
    <row r="35" spans="1:4" x14ac:dyDescent="0.25">
      <c r="A35" s="8" t="s">
        <v>24</v>
      </c>
      <c r="B35" s="6">
        <v>500000</v>
      </c>
      <c r="C35" s="6">
        <v>966219</v>
      </c>
    </row>
    <row r="36" spans="1:4" x14ac:dyDescent="0.25">
      <c r="A36" s="3" t="s">
        <v>25</v>
      </c>
      <c r="B36" s="4">
        <v>100000</v>
      </c>
      <c r="C36" s="4">
        <f>+C37+C42+C43</f>
        <v>0</v>
      </c>
    </row>
    <row r="37" spans="1:4" x14ac:dyDescent="0.25">
      <c r="A37" s="8" t="s">
        <v>26</v>
      </c>
      <c r="B37" s="6">
        <v>100000</v>
      </c>
      <c r="C37" s="6">
        <v>0</v>
      </c>
    </row>
    <row r="38" spans="1:4" x14ac:dyDescent="0.25">
      <c r="A38" s="8" t="s">
        <v>41</v>
      </c>
      <c r="B38" s="6"/>
      <c r="C38" s="6">
        <v>0</v>
      </c>
    </row>
    <row r="39" spans="1:4" x14ac:dyDescent="0.25">
      <c r="A39" s="8" t="s">
        <v>42</v>
      </c>
      <c r="B39" s="6"/>
      <c r="C39" s="6">
        <v>0</v>
      </c>
    </row>
    <row r="40" spans="1:4" x14ac:dyDescent="0.25">
      <c r="A40" s="8" t="s">
        <v>43</v>
      </c>
      <c r="B40" s="6"/>
      <c r="C40" s="6">
        <v>0</v>
      </c>
    </row>
    <row r="41" spans="1:4" x14ac:dyDescent="0.25">
      <c r="A41" s="8" t="s">
        <v>44</v>
      </c>
      <c r="B41" s="6"/>
      <c r="C41" s="6">
        <v>0</v>
      </c>
    </row>
    <row r="42" spans="1:4" x14ac:dyDescent="0.25">
      <c r="A42" s="8" t="s">
        <v>27</v>
      </c>
      <c r="B42" s="6" t="s">
        <v>99</v>
      </c>
      <c r="C42" s="6">
        <v>0</v>
      </c>
    </row>
    <row r="43" spans="1:4" x14ac:dyDescent="0.25">
      <c r="A43" s="8" t="s">
        <v>45</v>
      </c>
      <c r="B43" s="6" t="s">
        <v>99</v>
      </c>
      <c r="C43" s="6">
        <v>0</v>
      </c>
    </row>
    <row r="44" spans="1:4" x14ac:dyDescent="0.25">
      <c r="A44" s="3" t="s">
        <v>46</v>
      </c>
      <c r="B44" s="4"/>
      <c r="C44" s="4">
        <v>0</v>
      </c>
    </row>
    <row r="45" spans="1:4" x14ac:dyDescent="0.25">
      <c r="A45" s="8" t="s">
        <v>47</v>
      </c>
      <c r="B45" s="6"/>
      <c r="C45" s="6">
        <v>0</v>
      </c>
    </row>
    <row r="46" spans="1:4" x14ac:dyDescent="0.25">
      <c r="A46" s="8" t="s">
        <v>48</v>
      </c>
      <c r="B46" s="6"/>
      <c r="C46" s="6">
        <v>0</v>
      </c>
    </row>
    <row r="47" spans="1:4" x14ac:dyDescent="0.25">
      <c r="A47" s="8" t="s">
        <v>49</v>
      </c>
      <c r="B47" s="6"/>
      <c r="C47" s="6">
        <v>0</v>
      </c>
    </row>
    <row r="48" spans="1:4" x14ac:dyDescent="0.25">
      <c r="A48" s="8" t="s">
        <v>50</v>
      </c>
      <c r="B48" s="6"/>
      <c r="C48" s="6">
        <v>0</v>
      </c>
    </row>
    <row r="49" spans="1:3" x14ac:dyDescent="0.25">
      <c r="A49" s="8" t="s">
        <v>51</v>
      </c>
      <c r="B49" s="6"/>
      <c r="C49" s="6">
        <v>0</v>
      </c>
    </row>
    <row r="50" spans="1:3" x14ac:dyDescent="0.25">
      <c r="A50" s="8" t="s">
        <v>52</v>
      </c>
      <c r="B50" s="6"/>
      <c r="C50" s="6">
        <v>0</v>
      </c>
    </row>
    <row r="51" spans="1:3" x14ac:dyDescent="0.25">
      <c r="A51" s="8" t="s">
        <v>53</v>
      </c>
      <c r="B51" s="6"/>
      <c r="C51" s="6">
        <v>0</v>
      </c>
    </row>
    <row r="52" spans="1:3" x14ac:dyDescent="0.25">
      <c r="A52" s="3" t="s">
        <v>28</v>
      </c>
      <c r="B52" s="4">
        <f>+B53</f>
        <v>1543000</v>
      </c>
      <c r="C52" s="4">
        <f>+C53+C58+C59</f>
        <v>163662</v>
      </c>
    </row>
    <row r="53" spans="1:3" x14ac:dyDescent="0.25">
      <c r="A53" s="8" t="s">
        <v>29</v>
      </c>
      <c r="B53" s="6">
        <v>1543000</v>
      </c>
      <c r="C53" s="6">
        <v>163662</v>
      </c>
    </row>
    <row r="54" spans="1:3" x14ac:dyDescent="0.25">
      <c r="A54" s="8" t="s">
        <v>30</v>
      </c>
      <c r="B54" s="6" t="s">
        <v>99</v>
      </c>
      <c r="C54" s="6">
        <v>0</v>
      </c>
    </row>
    <row r="55" spans="1:3" x14ac:dyDescent="0.25">
      <c r="A55" s="8" t="s">
        <v>31</v>
      </c>
      <c r="B55" s="6"/>
      <c r="C55" s="6">
        <v>0</v>
      </c>
    </row>
    <row r="56" spans="1:3" x14ac:dyDescent="0.25">
      <c r="A56" s="8" t="s">
        <v>32</v>
      </c>
      <c r="B56" s="6" t="s">
        <v>99</v>
      </c>
      <c r="C56" s="6">
        <v>0</v>
      </c>
    </row>
    <row r="57" spans="1:3" x14ac:dyDescent="0.25">
      <c r="A57" s="8" t="s">
        <v>33</v>
      </c>
      <c r="B57" s="6" t="s">
        <v>99</v>
      </c>
      <c r="C57" s="6">
        <v>0</v>
      </c>
    </row>
    <row r="58" spans="1:3" x14ac:dyDescent="0.25">
      <c r="A58" s="8" t="s">
        <v>54</v>
      </c>
      <c r="B58" s="6"/>
      <c r="C58" s="6">
        <v>0</v>
      </c>
    </row>
    <row r="59" spans="1:3" x14ac:dyDescent="0.25">
      <c r="A59" s="8" t="s">
        <v>55</v>
      </c>
      <c r="B59" s="6"/>
      <c r="C59" s="6">
        <v>0</v>
      </c>
    </row>
    <row r="60" spans="1:3" x14ac:dyDescent="0.25">
      <c r="A60" s="8" t="s">
        <v>34</v>
      </c>
      <c r="B60" s="6" t="s">
        <v>99</v>
      </c>
      <c r="C60" s="6">
        <v>0</v>
      </c>
    </row>
    <row r="61" spans="1:3" x14ac:dyDescent="0.25">
      <c r="A61" s="8" t="s">
        <v>56</v>
      </c>
      <c r="B61" s="6"/>
      <c r="C61" s="6">
        <v>0</v>
      </c>
    </row>
    <row r="62" spans="1:3" x14ac:dyDescent="0.25">
      <c r="A62" s="3" t="s">
        <v>57</v>
      </c>
      <c r="B62" s="4">
        <f>+B63</f>
        <v>0</v>
      </c>
      <c r="C62" s="4">
        <f>+C63+C64+C65+C66</f>
        <v>0</v>
      </c>
    </row>
    <row r="63" spans="1:3" x14ac:dyDescent="0.25">
      <c r="A63" s="8" t="s">
        <v>58</v>
      </c>
      <c r="B63" s="6">
        <v>0</v>
      </c>
      <c r="C63" s="6">
        <v>0</v>
      </c>
    </row>
    <row r="64" spans="1:3" x14ac:dyDescent="0.25">
      <c r="A64" s="8" t="s">
        <v>59</v>
      </c>
      <c r="B64" s="6"/>
      <c r="C64" s="6"/>
    </row>
    <row r="65" spans="1:3" x14ac:dyDescent="0.25">
      <c r="A65" s="8" t="s">
        <v>60</v>
      </c>
      <c r="B65" s="6"/>
      <c r="C65" s="6"/>
    </row>
    <row r="66" spans="1:3" x14ac:dyDescent="0.25">
      <c r="A66" s="8" t="s">
        <v>61</v>
      </c>
      <c r="B66" s="6"/>
      <c r="C66" s="6"/>
    </row>
    <row r="67" spans="1:3" x14ac:dyDescent="0.25">
      <c r="A67" s="3" t="s">
        <v>62</v>
      </c>
      <c r="B67" s="4"/>
      <c r="C67" s="4"/>
    </row>
    <row r="68" spans="1:3" x14ac:dyDescent="0.25">
      <c r="A68" s="8" t="s">
        <v>63</v>
      </c>
      <c r="B68" s="6"/>
      <c r="C68" s="6"/>
    </row>
    <row r="69" spans="1:3" x14ac:dyDescent="0.25">
      <c r="A69" s="8" t="s">
        <v>64</v>
      </c>
      <c r="B69" s="6"/>
      <c r="C69" s="6"/>
    </row>
    <row r="70" spans="1:3" x14ac:dyDescent="0.25">
      <c r="A70" s="3" t="s">
        <v>65</v>
      </c>
      <c r="B70" s="4"/>
      <c r="C70" s="4"/>
    </row>
    <row r="71" spans="1:3" x14ac:dyDescent="0.25">
      <c r="A71" s="8" t="s">
        <v>66</v>
      </c>
      <c r="B71" s="6"/>
      <c r="C71" s="6"/>
    </row>
    <row r="72" spans="1:3" x14ac:dyDescent="0.25">
      <c r="A72" s="8" t="s">
        <v>67</v>
      </c>
      <c r="B72" s="6"/>
      <c r="C72" s="6"/>
    </row>
    <row r="73" spans="1:3" x14ac:dyDescent="0.25">
      <c r="A73" s="8" t="s">
        <v>68</v>
      </c>
      <c r="B73" s="6"/>
      <c r="C73" s="6"/>
    </row>
    <row r="74" spans="1:3" x14ac:dyDescent="0.25">
      <c r="A74" s="10" t="s">
        <v>35</v>
      </c>
      <c r="B74" s="7">
        <f>+B62+B52+B36+B26+B16+B10</f>
        <v>74782554</v>
      </c>
      <c r="C74" s="7">
        <f>+C10+C16+C26+C36+C52+C62</f>
        <v>2000000</v>
      </c>
    </row>
    <row r="75" spans="1:3" x14ac:dyDescent="0.25">
      <c r="A75" s="5"/>
      <c r="B75" s="6"/>
    </row>
    <row r="76" spans="1:3" x14ac:dyDescent="0.25">
      <c r="A76" s="1" t="s">
        <v>69</v>
      </c>
      <c r="B76" s="2"/>
      <c r="C76" t="s">
        <v>91</v>
      </c>
    </row>
    <row r="77" spans="1:3" x14ac:dyDescent="0.25">
      <c r="A77" s="3" t="s">
        <v>70</v>
      </c>
      <c r="B77" s="4"/>
    </row>
    <row r="78" spans="1:3" x14ac:dyDescent="0.25">
      <c r="A78" s="8" t="s">
        <v>71</v>
      </c>
      <c r="B78" s="6"/>
    </row>
    <row r="79" spans="1:3" x14ac:dyDescent="0.25">
      <c r="A79" s="8" t="s">
        <v>72</v>
      </c>
      <c r="B79" s="6"/>
    </row>
    <row r="80" spans="1:3" x14ac:dyDescent="0.25">
      <c r="A80" s="3" t="s">
        <v>73</v>
      </c>
      <c r="B80" s="4" t="s">
        <v>99</v>
      </c>
    </row>
    <row r="81" spans="1:5" x14ac:dyDescent="0.25">
      <c r="A81" s="8" t="s">
        <v>74</v>
      </c>
      <c r="B81" s="6" t="s">
        <v>99</v>
      </c>
    </row>
    <row r="82" spans="1:5" x14ac:dyDescent="0.25">
      <c r="A82" s="8" t="s">
        <v>75</v>
      </c>
      <c r="B82" s="6"/>
    </row>
    <row r="83" spans="1:5" x14ac:dyDescent="0.25">
      <c r="A83" s="3" t="s">
        <v>76</v>
      </c>
      <c r="B83" s="4"/>
    </row>
    <row r="84" spans="1:5" x14ac:dyDescent="0.25">
      <c r="A84" s="8" t="s">
        <v>77</v>
      </c>
      <c r="B84" s="6"/>
    </row>
    <row r="85" spans="1:5" x14ac:dyDescent="0.25">
      <c r="A85" s="10" t="s">
        <v>78</v>
      </c>
      <c r="B85" s="7" t="s">
        <v>99</v>
      </c>
      <c r="C85" s="7">
        <v>0</v>
      </c>
    </row>
    <row r="87" spans="1:5" ht="15.75" x14ac:dyDescent="0.25">
      <c r="A87" s="11" t="s">
        <v>79</v>
      </c>
      <c r="B87" s="12">
        <f>+B74</f>
        <v>74782554</v>
      </c>
      <c r="C87" s="12">
        <f>+C74</f>
        <v>2000000</v>
      </c>
    </row>
    <row r="88" spans="1:5" x14ac:dyDescent="0.25">
      <c r="A88" t="s">
        <v>87</v>
      </c>
    </row>
    <row r="93" spans="1:5" x14ac:dyDescent="0.25">
      <c r="A93" s="21"/>
      <c r="B93" s="93" t="s">
        <v>101</v>
      </c>
      <c r="C93" s="93"/>
      <c r="D93" s="20"/>
      <c r="E93" s="20"/>
    </row>
    <row r="94" spans="1:5" x14ac:dyDescent="0.25">
      <c r="A94" s="15"/>
      <c r="B94" s="91" t="s">
        <v>102</v>
      </c>
      <c r="C94" s="91"/>
      <c r="D94" s="19"/>
      <c r="E94" s="19"/>
    </row>
    <row r="95" spans="1:5" x14ac:dyDescent="0.25">
      <c r="A95" s="15" t="s">
        <v>95</v>
      </c>
      <c r="B95" s="91" t="s">
        <v>103</v>
      </c>
      <c r="C95" s="91"/>
      <c r="D95" s="19"/>
      <c r="E95" s="19"/>
    </row>
    <row r="96" spans="1:5" x14ac:dyDescent="0.25">
      <c r="A96" s="19"/>
      <c r="B96" s="19"/>
      <c r="C96" s="19"/>
    </row>
    <row r="97" spans="1:14" x14ac:dyDescent="0.25">
      <c r="A97" s="19"/>
      <c r="B97" s="19"/>
      <c r="C97" s="19"/>
    </row>
    <row r="98" spans="1:14" x14ac:dyDescent="0.25">
      <c r="A98" s="19"/>
      <c r="B98" s="19"/>
      <c r="C98" s="19"/>
    </row>
    <row r="99" spans="1:14" x14ac:dyDescent="0.25">
      <c r="A99" s="19"/>
      <c r="B99" s="19"/>
      <c r="C99" s="19"/>
    </row>
    <row r="100" spans="1:14" x14ac:dyDescent="0.25">
      <c r="A100" s="19"/>
      <c r="B100" s="19"/>
      <c r="C100" s="19"/>
    </row>
    <row r="101" spans="1:14" x14ac:dyDescent="0.25">
      <c r="A101" s="19"/>
      <c r="B101" s="19"/>
      <c r="C101" s="19"/>
    </row>
    <row r="102" spans="1:14" x14ac:dyDescent="0.25">
      <c r="A102" s="19"/>
      <c r="B102" s="19"/>
      <c r="C102" s="19"/>
    </row>
    <row r="103" spans="1:14" x14ac:dyDescent="0.25">
      <c r="A103" s="19"/>
      <c r="B103" s="19"/>
      <c r="C103" s="19"/>
    </row>
    <row r="104" spans="1:14" ht="15.75" x14ac:dyDescent="0.25">
      <c r="A104" s="94"/>
      <c r="B104" s="94"/>
      <c r="C104" s="94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1:14" ht="15.75" x14ac:dyDescent="0.25">
      <c r="A105" s="95" t="s">
        <v>104</v>
      </c>
      <c r="B105" s="95"/>
      <c r="C105" s="95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</row>
    <row r="106" spans="1:14" ht="15.75" x14ac:dyDescent="0.25">
      <c r="A106" s="95" t="s">
        <v>100</v>
      </c>
      <c r="B106" s="95"/>
      <c r="C106" s="95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</row>
  </sheetData>
  <mergeCells count="12">
    <mergeCell ref="B93:C93"/>
    <mergeCell ref="B95:C95"/>
    <mergeCell ref="A104:C104"/>
    <mergeCell ref="A105:C105"/>
    <mergeCell ref="A106:C106"/>
    <mergeCell ref="B94:C94"/>
    <mergeCell ref="A1:C1"/>
    <mergeCell ref="A2:C2"/>
    <mergeCell ref="A4:C4"/>
    <mergeCell ref="A6:C6"/>
    <mergeCell ref="A5:C5"/>
    <mergeCell ref="A3:C3"/>
  </mergeCells>
  <pageMargins left="0.25" right="0.25" top="0.75" bottom="0.75" header="0.3" footer="0.3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tabSelected="1" zoomScale="82" zoomScaleNormal="82" workbookViewId="0">
      <selection activeCell="K24" sqref="K24"/>
    </sheetView>
  </sheetViews>
  <sheetFormatPr baseColWidth="10" defaultRowHeight="15" x14ac:dyDescent="0.25"/>
  <cols>
    <col min="1" max="1" width="40" customWidth="1"/>
    <col min="2" max="2" width="15.42578125" customWidth="1"/>
    <col min="3" max="3" width="18.140625" customWidth="1"/>
    <col min="4" max="4" width="16.85546875" style="32" customWidth="1"/>
    <col min="5" max="5" width="13.42578125" style="32" customWidth="1"/>
    <col min="6" max="6" width="13.28515625" style="32" customWidth="1"/>
    <col min="7" max="7" width="13.5703125" style="32" customWidth="1"/>
    <col min="8" max="9" width="13.42578125" style="32" customWidth="1"/>
    <col min="10" max="10" width="13.140625" style="32" customWidth="1"/>
    <col min="11" max="11" width="13.42578125" style="32" customWidth="1"/>
    <col min="12" max="13" width="12.28515625" style="32" bestFit="1" customWidth="1"/>
    <col min="14" max="14" width="14" style="57" customWidth="1"/>
    <col min="16" max="16" width="12.7109375" style="44" bestFit="1" customWidth="1"/>
    <col min="17" max="18" width="11.42578125" style="44"/>
  </cols>
  <sheetData>
    <row r="1" spans="1:18" ht="18.75" x14ac:dyDescent="0.25">
      <c r="A1" s="36"/>
      <c r="B1" s="73"/>
      <c r="C1" s="73"/>
      <c r="D1" s="36"/>
      <c r="E1" s="37"/>
      <c r="F1" s="40"/>
      <c r="G1" s="41"/>
      <c r="H1" s="42"/>
      <c r="I1" s="49"/>
      <c r="J1" s="51"/>
      <c r="K1" s="52"/>
      <c r="L1" s="58"/>
      <c r="M1" s="62"/>
      <c r="N1" s="53"/>
    </row>
    <row r="2" spans="1:18" ht="18.75" x14ac:dyDescent="0.25">
      <c r="A2" s="96" t="s">
        <v>94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8" s="18" customFormat="1" ht="18.75" x14ac:dyDescent="0.25">
      <c r="A3" s="90" t="s">
        <v>105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P3" s="50"/>
      <c r="Q3" s="50"/>
      <c r="R3" s="50"/>
    </row>
    <row r="4" spans="1:18" ht="18.75" x14ac:dyDescent="0.25">
      <c r="A4" s="90">
        <v>2022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8" ht="15.75" x14ac:dyDescent="0.25">
      <c r="A5" s="92" t="s">
        <v>88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8" x14ac:dyDescent="0.25">
      <c r="A6" s="93" t="s">
        <v>36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8" spans="1:18" ht="47.25" x14ac:dyDescent="0.25">
      <c r="A8" s="13" t="s">
        <v>0</v>
      </c>
      <c r="B8" s="13" t="s">
        <v>124</v>
      </c>
      <c r="C8" s="13" t="s">
        <v>125</v>
      </c>
      <c r="D8" s="28" t="s">
        <v>106</v>
      </c>
      <c r="E8" s="28" t="s">
        <v>107</v>
      </c>
      <c r="F8" s="28" t="s">
        <v>108</v>
      </c>
      <c r="G8" s="28" t="s">
        <v>109</v>
      </c>
      <c r="H8" s="28" t="s">
        <v>110</v>
      </c>
      <c r="I8" s="28" t="s">
        <v>112</v>
      </c>
      <c r="J8" s="28" t="s">
        <v>113</v>
      </c>
      <c r="K8" s="28" t="s">
        <v>114</v>
      </c>
      <c r="L8" s="28" t="s">
        <v>115</v>
      </c>
      <c r="M8" s="28" t="s">
        <v>116</v>
      </c>
      <c r="N8" s="28" t="s">
        <v>111</v>
      </c>
    </row>
    <row r="9" spans="1:18" x14ac:dyDescent="0.25">
      <c r="A9" s="1" t="s">
        <v>1</v>
      </c>
      <c r="B9" s="1"/>
      <c r="C9" s="1"/>
      <c r="D9" s="29"/>
      <c r="E9" s="29"/>
      <c r="F9" s="29"/>
      <c r="G9" s="29"/>
      <c r="H9" s="29"/>
      <c r="I9" s="29"/>
      <c r="J9" s="29"/>
      <c r="K9" s="29"/>
      <c r="L9" s="29"/>
      <c r="M9" s="29"/>
      <c r="N9" s="54"/>
    </row>
    <row r="10" spans="1:18" ht="30" x14ac:dyDescent="0.25">
      <c r="A10" s="3" t="s">
        <v>2</v>
      </c>
      <c r="B10" s="75">
        <v>48628000</v>
      </c>
      <c r="C10" s="80">
        <v>0</v>
      </c>
      <c r="D10" s="30">
        <f>+D11+D12+D13+D14+D15</f>
        <v>3010947.24</v>
      </c>
      <c r="E10" s="30">
        <f t="shared" ref="E10:H10" si="0">+E11+E12+E13+E14+E15</f>
        <v>3166335.74</v>
      </c>
      <c r="F10" s="30">
        <f t="shared" si="0"/>
        <v>3366958.74</v>
      </c>
      <c r="G10" s="30">
        <f t="shared" si="0"/>
        <v>3434031.24</v>
      </c>
      <c r="H10" s="30">
        <f t="shared" si="0"/>
        <v>3461103.74</v>
      </c>
      <c r="I10" s="30">
        <f t="shared" ref="I10:J10" si="1">+I11+I12+I13+I14+I15</f>
        <v>3491932.74</v>
      </c>
      <c r="J10" s="30">
        <f t="shared" si="1"/>
        <v>3605637.24</v>
      </c>
      <c r="K10" s="30">
        <f t="shared" ref="K10" si="2">+K11+K12+K13+K14+K15</f>
        <v>3596466.24</v>
      </c>
      <c r="L10" s="30">
        <f>+L11+L12+L13+L14+L15</f>
        <v>3556466.24</v>
      </c>
      <c r="M10" s="30">
        <f>+M11+M12+M13+M14+M15</f>
        <v>3591466.24</v>
      </c>
      <c r="N10" s="30">
        <f>+D10+E10+F10+G10+H10+I10+J10+K10+L10+M10</f>
        <v>34281345.400000006</v>
      </c>
    </row>
    <row r="11" spans="1:18" s="65" customFormat="1" x14ac:dyDescent="0.25">
      <c r="A11" s="63" t="s">
        <v>3</v>
      </c>
      <c r="B11" s="76">
        <v>47788000</v>
      </c>
      <c r="C11" s="81" t="s">
        <v>126</v>
      </c>
      <c r="D11" s="64">
        <v>2946000</v>
      </c>
      <c r="E11" s="64">
        <v>3096000</v>
      </c>
      <c r="F11" s="64">
        <v>3291000</v>
      </c>
      <c r="G11" s="64">
        <v>3356000</v>
      </c>
      <c r="H11" s="64">
        <v>3381000</v>
      </c>
      <c r="I11" s="64">
        <v>3411000</v>
      </c>
      <c r="J11" s="64">
        <v>3516000</v>
      </c>
      <c r="K11" s="64">
        <v>3466000</v>
      </c>
      <c r="L11" s="64">
        <v>3436000</v>
      </c>
      <c r="M11" s="64">
        <v>3471000</v>
      </c>
      <c r="N11" s="43">
        <f t="shared" ref="N11:N73" si="3">+D11+E11+F11+G11+H11+I11+J11+K11+L11+M11</f>
        <v>33370000</v>
      </c>
      <c r="P11" s="66"/>
      <c r="Q11" s="66"/>
      <c r="R11" s="66"/>
    </row>
    <row r="12" spans="1:18" s="65" customFormat="1" x14ac:dyDescent="0.25">
      <c r="A12" s="63" t="s">
        <v>4</v>
      </c>
      <c r="B12" s="77">
        <v>0</v>
      </c>
      <c r="C12" s="82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43">
        <f t="shared" si="3"/>
        <v>0</v>
      </c>
      <c r="P12" s="66"/>
      <c r="Q12" s="66"/>
      <c r="R12" s="66"/>
    </row>
    <row r="13" spans="1:18" s="65" customFormat="1" ht="30" x14ac:dyDescent="0.25">
      <c r="A13" s="63" t="s">
        <v>38</v>
      </c>
      <c r="B13" s="77">
        <v>0</v>
      </c>
      <c r="C13" s="82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43">
        <f t="shared" si="3"/>
        <v>0</v>
      </c>
      <c r="P13" s="66"/>
      <c r="Q13" s="66"/>
      <c r="R13" s="66"/>
    </row>
    <row r="14" spans="1:18" s="65" customFormat="1" ht="30" x14ac:dyDescent="0.25">
      <c r="A14" s="63" t="s">
        <v>5</v>
      </c>
      <c r="B14" s="77">
        <v>0</v>
      </c>
      <c r="C14" s="81">
        <v>450000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40000</v>
      </c>
      <c r="L14" s="64">
        <v>30000</v>
      </c>
      <c r="M14" s="64">
        <v>30000</v>
      </c>
      <c r="N14" s="43">
        <f t="shared" si="3"/>
        <v>100000</v>
      </c>
      <c r="P14" s="66"/>
      <c r="Q14" s="66"/>
      <c r="R14" s="66"/>
    </row>
    <row r="15" spans="1:18" s="65" customFormat="1" ht="30" x14ac:dyDescent="0.25">
      <c r="A15" s="63" t="s">
        <v>6</v>
      </c>
      <c r="B15" s="76">
        <v>840000</v>
      </c>
      <c r="C15" s="82">
        <v>0</v>
      </c>
      <c r="D15" s="64">
        <v>64947.24</v>
      </c>
      <c r="E15" s="64">
        <v>70335.740000000005</v>
      </c>
      <c r="F15" s="64">
        <v>75958.740000000005</v>
      </c>
      <c r="G15" s="64">
        <v>78031.240000000005</v>
      </c>
      <c r="H15" s="64">
        <v>80103.740000000005</v>
      </c>
      <c r="I15" s="64">
        <v>80932.740000000005</v>
      </c>
      <c r="J15" s="64">
        <v>89637.24</v>
      </c>
      <c r="K15" s="64">
        <v>90466.240000000005</v>
      </c>
      <c r="L15" s="64">
        <v>90466.240000000005</v>
      </c>
      <c r="M15" s="64">
        <v>90466.240000000005</v>
      </c>
      <c r="N15" s="43">
        <f t="shared" si="3"/>
        <v>811345.4</v>
      </c>
      <c r="P15" s="66"/>
      <c r="Q15" s="66"/>
      <c r="R15" s="66"/>
    </row>
    <row r="16" spans="1:18" x14ac:dyDescent="0.25">
      <c r="A16" s="3" t="s">
        <v>7</v>
      </c>
      <c r="B16" s="75">
        <v>6685000</v>
      </c>
      <c r="C16" s="83">
        <v>984851</v>
      </c>
      <c r="D16" s="30">
        <f>+D17+D18+D19+D20+D21+D22+D23+D24+D25</f>
        <v>30600.91</v>
      </c>
      <c r="E16" s="30">
        <f t="shared" ref="E16:H16" si="4">+E17+E18+E19+E20+E21+E22+E23+E24+E25</f>
        <v>101591.77</v>
      </c>
      <c r="F16" s="30">
        <f t="shared" si="4"/>
        <v>174791.11</v>
      </c>
      <c r="G16" s="30">
        <f t="shared" si="4"/>
        <v>156213.97999999998</v>
      </c>
      <c r="H16" s="30">
        <f t="shared" si="4"/>
        <v>145953.16999999998</v>
      </c>
      <c r="I16" s="30">
        <f t="shared" ref="I16:J16" si="5">+I17+I18+I19+I20+I21+I22+I23+I24+I25</f>
        <v>1419189.4200000002</v>
      </c>
      <c r="J16" s="30">
        <f t="shared" si="5"/>
        <v>75011.320000000007</v>
      </c>
      <c r="K16" s="30">
        <f t="shared" ref="K16:L16" si="6">+K17+K18+K19+K20+K21+K22+K23+K24+K25</f>
        <v>2066106.98</v>
      </c>
      <c r="L16" s="30">
        <f t="shared" si="6"/>
        <v>75032.2</v>
      </c>
      <c r="M16" s="30">
        <f t="shared" ref="M16" si="7">+M17+M18+M19+M20+M21+M22+M23+M24+M25</f>
        <v>75060.17</v>
      </c>
      <c r="N16" s="30">
        <f t="shared" si="3"/>
        <v>4319551.03</v>
      </c>
    </row>
    <row r="17" spans="1:18" s="65" customFormat="1" x14ac:dyDescent="0.25">
      <c r="A17" s="63" t="s">
        <v>8</v>
      </c>
      <c r="B17" s="76">
        <v>540000</v>
      </c>
      <c r="C17" s="82">
        <v>0</v>
      </c>
      <c r="D17" s="64">
        <v>30600.91</v>
      </c>
      <c r="E17" s="64">
        <v>30713.11</v>
      </c>
      <c r="F17" s="64">
        <v>30713.11</v>
      </c>
      <c r="G17" s="64">
        <v>30719.8</v>
      </c>
      <c r="H17" s="64">
        <v>61452.99</v>
      </c>
      <c r="I17" s="64">
        <v>0</v>
      </c>
      <c r="J17" s="64">
        <v>30713.06</v>
      </c>
      <c r="K17" s="64">
        <v>30583.919999999998</v>
      </c>
      <c r="L17" s="64">
        <v>30733.94</v>
      </c>
      <c r="M17" s="64">
        <v>30761.91</v>
      </c>
      <c r="N17" s="43">
        <f t="shared" si="3"/>
        <v>306992.75</v>
      </c>
      <c r="P17" s="66"/>
      <c r="Q17" s="66"/>
      <c r="R17" s="66"/>
    </row>
    <row r="18" spans="1:18" s="65" customFormat="1" ht="13.5" customHeight="1" x14ac:dyDescent="0.25">
      <c r="A18" s="63" t="s">
        <v>9</v>
      </c>
      <c r="B18" s="76">
        <v>420000</v>
      </c>
      <c r="C18" s="81">
        <v>250000</v>
      </c>
      <c r="D18" s="67">
        <v>0</v>
      </c>
      <c r="E18" s="67">
        <v>0</v>
      </c>
      <c r="F18" s="67">
        <v>144078</v>
      </c>
      <c r="G18" s="67">
        <v>125494.18</v>
      </c>
      <c r="H18" s="67">
        <v>0</v>
      </c>
      <c r="I18" s="67">
        <v>0</v>
      </c>
      <c r="J18" s="67">
        <v>0</v>
      </c>
      <c r="K18" s="67">
        <v>189814.8</v>
      </c>
      <c r="L18" s="67">
        <v>0</v>
      </c>
      <c r="M18" s="67">
        <v>0</v>
      </c>
      <c r="N18" s="43">
        <f t="shared" si="3"/>
        <v>459386.98</v>
      </c>
      <c r="P18" s="66"/>
      <c r="Q18" s="66"/>
      <c r="R18" s="66"/>
    </row>
    <row r="19" spans="1:18" s="65" customFormat="1" x14ac:dyDescent="0.25">
      <c r="A19" s="63" t="s">
        <v>10</v>
      </c>
      <c r="B19" s="76">
        <v>200000</v>
      </c>
      <c r="C19" s="81">
        <v>500000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467400</v>
      </c>
      <c r="J19" s="64">
        <v>0</v>
      </c>
      <c r="K19" s="64">
        <v>0</v>
      </c>
      <c r="L19" s="64">
        <v>0</v>
      </c>
      <c r="M19" s="64">
        <v>0</v>
      </c>
      <c r="N19" s="43">
        <f t="shared" si="3"/>
        <v>467400</v>
      </c>
      <c r="P19" s="66"/>
      <c r="Q19" s="66"/>
      <c r="R19" s="66"/>
    </row>
    <row r="20" spans="1:18" s="65" customFormat="1" x14ac:dyDescent="0.25">
      <c r="A20" s="63" t="s">
        <v>11</v>
      </c>
      <c r="B20" s="76">
        <v>300000</v>
      </c>
      <c r="C20" s="84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43">
        <f t="shared" si="3"/>
        <v>0</v>
      </c>
      <c r="P20" s="66"/>
      <c r="Q20" s="66"/>
      <c r="R20" s="66"/>
    </row>
    <row r="21" spans="1:18" s="65" customFormat="1" x14ac:dyDescent="0.25">
      <c r="A21" s="63" t="s">
        <v>12</v>
      </c>
      <c r="B21" s="76">
        <v>840000</v>
      </c>
      <c r="C21" s="81">
        <v>500000</v>
      </c>
      <c r="D21" s="64">
        <v>0</v>
      </c>
      <c r="E21" s="64">
        <v>70878.66</v>
      </c>
      <c r="F21" s="64">
        <v>0</v>
      </c>
      <c r="G21" s="64">
        <v>0</v>
      </c>
      <c r="H21" s="64">
        <v>0</v>
      </c>
      <c r="I21" s="64">
        <v>221491.31</v>
      </c>
      <c r="J21" s="64">
        <v>0</v>
      </c>
      <c r="K21" s="64">
        <v>633708.26</v>
      </c>
      <c r="L21" s="64">
        <v>44298.26</v>
      </c>
      <c r="M21" s="64">
        <v>44298.26</v>
      </c>
      <c r="N21" s="43">
        <f t="shared" si="3"/>
        <v>1014674.75</v>
      </c>
      <c r="P21" s="66"/>
      <c r="Q21" s="66"/>
      <c r="R21" s="66"/>
    </row>
    <row r="22" spans="1:18" s="65" customFormat="1" x14ac:dyDescent="0.25">
      <c r="A22" s="63" t="s">
        <v>13</v>
      </c>
      <c r="B22" s="77">
        <v>0</v>
      </c>
      <c r="C22" s="82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43">
        <f t="shared" si="3"/>
        <v>0</v>
      </c>
      <c r="P22" s="66"/>
      <c r="Q22" s="66"/>
      <c r="R22" s="66"/>
    </row>
    <row r="23" spans="1:18" s="65" customFormat="1" ht="45" x14ac:dyDescent="0.25">
      <c r="A23" s="63" t="s">
        <v>14</v>
      </c>
      <c r="B23" s="76">
        <v>225000</v>
      </c>
      <c r="C23" s="81" t="s">
        <v>129</v>
      </c>
      <c r="D23" s="67">
        <v>0</v>
      </c>
      <c r="E23" s="67">
        <v>0</v>
      </c>
      <c r="F23" s="67">
        <v>0</v>
      </c>
      <c r="G23" s="67">
        <v>0</v>
      </c>
      <c r="H23" s="67">
        <v>9500.18</v>
      </c>
      <c r="I23" s="67">
        <v>0</v>
      </c>
      <c r="J23" s="67">
        <v>44298.26</v>
      </c>
      <c r="K23" s="67">
        <v>0</v>
      </c>
      <c r="L23" s="67">
        <v>0</v>
      </c>
      <c r="M23" s="67">
        <v>0</v>
      </c>
      <c r="N23" s="43">
        <f t="shared" si="3"/>
        <v>53798.44</v>
      </c>
      <c r="P23" s="66"/>
      <c r="Q23" s="66"/>
      <c r="R23" s="66"/>
    </row>
    <row r="24" spans="1:18" s="65" customFormat="1" ht="33" customHeight="1" x14ac:dyDescent="0.25">
      <c r="A24" s="63" t="s">
        <v>15</v>
      </c>
      <c r="B24" s="76">
        <v>3260000</v>
      </c>
      <c r="C24" s="81">
        <v>84351</v>
      </c>
      <c r="D24" s="64">
        <v>0</v>
      </c>
      <c r="E24" s="64">
        <v>0</v>
      </c>
      <c r="F24" s="64">
        <v>0</v>
      </c>
      <c r="G24" s="64">
        <v>0</v>
      </c>
      <c r="H24" s="64">
        <v>75000</v>
      </c>
      <c r="I24" s="64">
        <v>421349.12</v>
      </c>
      <c r="J24" s="64">
        <v>0</v>
      </c>
      <c r="K24" s="64">
        <v>1212000</v>
      </c>
      <c r="L24" s="64">
        <v>0</v>
      </c>
      <c r="M24" s="64">
        <v>0</v>
      </c>
      <c r="N24" s="43">
        <f t="shared" si="3"/>
        <v>1708349.12</v>
      </c>
      <c r="P24" s="66"/>
      <c r="Q24" s="66"/>
      <c r="R24" s="66"/>
    </row>
    <row r="25" spans="1:18" s="65" customFormat="1" ht="30" x14ac:dyDescent="0.25">
      <c r="A25" s="63" t="s">
        <v>39</v>
      </c>
      <c r="B25" s="76">
        <v>900000</v>
      </c>
      <c r="C25" s="81" t="s">
        <v>127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308948.99</v>
      </c>
      <c r="J25" s="43">
        <v>0</v>
      </c>
      <c r="K25" s="43">
        <v>0</v>
      </c>
      <c r="L25" s="43">
        <v>0</v>
      </c>
      <c r="M25" s="43">
        <v>0</v>
      </c>
      <c r="N25" s="43">
        <f t="shared" si="3"/>
        <v>308948.99</v>
      </c>
      <c r="P25" s="66"/>
      <c r="Q25" s="66"/>
      <c r="R25" s="66"/>
    </row>
    <row r="26" spans="1:18" x14ac:dyDescent="0.25">
      <c r="A26" s="3" t="s">
        <v>16</v>
      </c>
      <c r="B26" s="75">
        <v>17826554</v>
      </c>
      <c r="C26" s="83">
        <v>851487</v>
      </c>
      <c r="D26" s="30">
        <f>+D27</f>
        <v>314280</v>
      </c>
      <c r="E26" s="30">
        <f>+E27+E29+E33</f>
        <v>1353305.5</v>
      </c>
      <c r="F26" s="30">
        <f t="shared" ref="F26:L26" si="8">+F27+F29+F33+F31+F32+F35+F28</f>
        <v>2339249.61</v>
      </c>
      <c r="G26" s="30">
        <f t="shared" si="8"/>
        <v>806400</v>
      </c>
      <c r="H26" s="30">
        <f t="shared" si="8"/>
        <v>2043427.53</v>
      </c>
      <c r="I26" s="30">
        <f t="shared" si="8"/>
        <v>1323824</v>
      </c>
      <c r="J26" s="30">
        <f t="shared" si="8"/>
        <v>816660</v>
      </c>
      <c r="K26" s="30">
        <f t="shared" si="8"/>
        <v>2445919.02</v>
      </c>
      <c r="L26" s="30">
        <f t="shared" si="8"/>
        <v>872843.5</v>
      </c>
      <c r="M26" s="30">
        <f t="shared" ref="M26" si="9">+M27+M29+M33+M31+M32+M35+M28</f>
        <v>816660</v>
      </c>
      <c r="N26" s="30">
        <f t="shared" si="3"/>
        <v>13132569.16</v>
      </c>
    </row>
    <row r="27" spans="1:18" s="65" customFormat="1" ht="30" x14ac:dyDescent="0.25">
      <c r="A27" s="63" t="s">
        <v>17</v>
      </c>
      <c r="B27" s="76">
        <v>7400000</v>
      </c>
      <c r="C27" s="81" t="s">
        <v>128</v>
      </c>
      <c r="D27" s="64">
        <v>314280</v>
      </c>
      <c r="E27" s="64">
        <v>349200</v>
      </c>
      <c r="F27" s="64">
        <v>731179.7</v>
      </c>
      <c r="G27" s="64">
        <v>356400</v>
      </c>
      <c r="H27" s="64">
        <v>410647.2</v>
      </c>
      <c r="I27" s="64">
        <v>439064.8</v>
      </c>
      <c r="J27" s="64">
        <v>366660</v>
      </c>
      <c r="K27" s="64">
        <v>489000</v>
      </c>
      <c r="L27" s="64">
        <v>422843.5</v>
      </c>
      <c r="M27" s="64">
        <v>366660</v>
      </c>
      <c r="N27" s="43">
        <f t="shared" si="3"/>
        <v>4245935.1999999993</v>
      </c>
      <c r="P27" s="66"/>
      <c r="Q27" s="66"/>
      <c r="R27" s="66"/>
    </row>
    <row r="28" spans="1:18" s="65" customFormat="1" x14ac:dyDescent="0.25">
      <c r="A28" s="63" t="s">
        <v>18</v>
      </c>
      <c r="B28" s="76">
        <v>1015000</v>
      </c>
      <c r="C28" s="81" t="s">
        <v>130</v>
      </c>
      <c r="D28" s="43">
        <v>0</v>
      </c>
      <c r="E28" s="43"/>
      <c r="F28" s="43">
        <v>198249.88</v>
      </c>
      <c r="G28" s="43">
        <v>0</v>
      </c>
      <c r="H28" s="43">
        <v>308625.08</v>
      </c>
      <c r="I28" s="43">
        <v>46020</v>
      </c>
      <c r="J28" s="43">
        <v>0</v>
      </c>
      <c r="K28" s="43">
        <v>227032</v>
      </c>
      <c r="L28" s="43">
        <v>0</v>
      </c>
      <c r="M28" s="43">
        <v>0</v>
      </c>
      <c r="N28" s="43">
        <f t="shared" si="3"/>
        <v>779926.96</v>
      </c>
      <c r="P28" s="66"/>
      <c r="Q28" s="66"/>
      <c r="R28" s="66"/>
    </row>
    <row r="29" spans="1:18" s="65" customFormat="1" ht="30" x14ac:dyDescent="0.25">
      <c r="A29" s="63" t="s">
        <v>19</v>
      </c>
      <c r="B29" s="76">
        <v>2530000</v>
      </c>
      <c r="C29" s="81" t="s">
        <v>131</v>
      </c>
      <c r="D29" s="43">
        <v>0</v>
      </c>
      <c r="E29" s="43">
        <v>104105.5</v>
      </c>
      <c r="F29" s="43">
        <v>276493.64</v>
      </c>
      <c r="G29" s="43">
        <v>0</v>
      </c>
      <c r="H29" s="43">
        <v>275504.25</v>
      </c>
      <c r="I29" s="43">
        <v>162604</v>
      </c>
      <c r="J29" s="43">
        <v>0</v>
      </c>
      <c r="K29" s="43">
        <v>459223.76</v>
      </c>
      <c r="L29" s="43">
        <v>0</v>
      </c>
      <c r="M29" s="43">
        <v>0</v>
      </c>
      <c r="N29" s="43">
        <f t="shared" si="3"/>
        <v>1277931.1499999999</v>
      </c>
      <c r="P29" s="66"/>
      <c r="Q29" s="66"/>
      <c r="R29" s="66"/>
    </row>
    <row r="30" spans="1:18" s="65" customFormat="1" x14ac:dyDescent="0.25">
      <c r="A30" s="63" t="s">
        <v>20</v>
      </c>
      <c r="B30" s="77">
        <v>0</v>
      </c>
      <c r="C30" s="82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3"/>
        <v>0</v>
      </c>
      <c r="P30" s="66"/>
      <c r="Q30" s="66"/>
      <c r="R30" s="66"/>
    </row>
    <row r="31" spans="1:18" s="65" customFormat="1" ht="30" x14ac:dyDescent="0.25">
      <c r="A31" s="63" t="s">
        <v>21</v>
      </c>
      <c r="B31" s="77">
        <v>0</v>
      </c>
      <c r="C31" s="81">
        <v>218633</v>
      </c>
      <c r="D31" s="43">
        <v>0</v>
      </c>
      <c r="E31" s="43">
        <v>0</v>
      </c>
      <c r="F31" s="43">
        <v>162700.76</v>
      </c>
      <c r="G31" s="43">
        <v>0</v>
      </c>
      <c r="H31" s="43">
        <v>15930</v>
      </c>
      <c r="I31" s="43">
        <v>0</v>
      </c>
      <c r="J31" s="43">
        <v>0</v>
      </c>
      <c r="K31" s="43">
        <v>29918.61</v>
      </c>
      <c r="L31" s="43">
        <v>0</v>
      </c>
      <c r="M31" s="43">
        <v>0</v>
      </c>
      <c r="N31" s="43">
        <f t="shared" si="3"/>
        <v>208549.37</v>
      </c>
      <c r="P31" s="66"/>
      <c r="Q31" s="66"/>
      <c r="R31" s="66"/>
    </row>
    <row r="32" spans="1:18" s="65" customFormat="1" ht="30" x14ac:dyDescent="0.25">
      <c r="A32" s="63" t="s">
        <v>22</v>
      </c>
      <c r="B32" s="76">
        <v>150000</v>
      </c>
      <c r="C32" s="85">
        <v>347782</v>
      </c>
      <c r="D32" s="43">
        <v>0</v>
      </c>
      <c r="E32" s="43">
        <v>0</v>
      </c>
      <c r="F32" s="43">
        <v>212453.1</v>
      </c>
      <c r="G32" s="43">
        <v>0</v>
      </c>
      <c r="H32" s="43">
        <v>134432.84</v>
      </c>
      <c r="I32" s="43">
        <v>0</v>
      </c>
      <c r="J32" s="43">
        <v>0</v>
      </c>
      <c r="K32" s="43">
        <v>140393.54999999999</v>
      </c>
      <c r="L32" s="43">
        <v>0</v>
      </c>
      <c r="M32" s="43">
        <v>0</v>
      </c>
      <c r="N32" s="43">
        <f t="shared" si="3"/>
        <v>487279.49</v>
      </c>
      <c r="P32" s="66"/>
      <c r="Q32" s="66"/>
      <c r="R32" s="66"/>
    </row>
    <row r="33" spans="1:18" s="65" customFormat="1" ht="30" x14ac:dyDescent="0.25">
      <c r="A33" s="63" t="s">
        <v>23</v>
      </c>
      <c r="B33" s="76">
        <v>6231554</v>
      </c>
      <c r="C33" s="81">
        <v>283584</v>
      </c>
      <c r="D33" s="43">
        <v>0</v>
      </c>
      <c r="E33" s="43">
        <v>900000</v>
      </c>
      <c r="F33" s="43">
        <v>497082</v>
      </c>
      <c r="G33" s="43">
        <v>450000</v>
      </c>
      <c r="H33" s="43">
        <v>659676.89</v>
      </c>
      <c r="I33" s="43">
        <v>450000</v>
      </c>
      <c r="J33" s="43">
        <v>450000</v>
      </c>
      <c r="K33" s="43">
        <v>614787.02</v>
      </c>
      <c r="L33" s="43">
        <v>450000</v>
      </c>
      <c r="M33" s="43">
        <v>450000</v>
      </c>
      <c r="N33" s="43">
        <f t="shared" si="3"/>
        <v>4921545.91</v>
      </c>
      <c r="P33" s="66"/>
      <c r="Q33" s="66"/>
      <c r="R33" s="66"/>
    </row>
    <row r="34" spans="1:18" s="65" customFormat="1" ht="45" x14ac:dyDescent="0.25">
      <c r="A34" s="63" t="s">
        <v>40</v>
      </c>
      <c r="B34" s="77">
        <v>0</v>
      </c>
      <c r="C34" s="82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3"/>
        <v>0</v>
      </c>
      <c r="P34" s="66"/>
      <c r="Q34" s="66"/>
      <c r="R34" s="66"/>
    </row>
    <row r="35" spans="1:18" s="65" customFormat="1" x14ac:dyDescent="0.25">
      <c r="A35" s="63" t="s">
        <v>24</v>
      </c>
      <c r="B35" s="76">
        <v>500000</v>
      </c>
      <c r="C35" s="81">
        <v>966219</v>
      </c>
      <c r="D35" s="43"/>
      <c r="E35" s="43"/>
      <c r="F35" s="43">
        <v>261090.53</v>
      </c>
      <c r="G35" s="43">
        <v>0</v>
      </c>
      <c r="H35" s="43">
        <v>238611.27</v>
      </c>
      <c r="I35" s="43">
        <v>226135.2</v>
      </c>
      <c r="J35" s="43">
        <v>0</v>
      </c>
      <c r="K35" s="43">
        <v>485564.08</v>
      </c>
      <c r="L35" s="43">
        <v>0</v>
      </c>
      <c r="M35" s="43">
        <v>0</v>
      </c>
      <c r="N35" s="43">
        <f t="shared" si="3"/>
        <v>1211401.08</v>
      </c>
      <c r="P35" s="66"/>
      <c r="Q35" s="66"/>
      <c r="R35" s="66"/>
    </row>
    <row r="36" spans="1:18" x14ac:dyDescent="0.25">
      <c r="A36" s="3" t="s">
        <v>25</v>
      </c>
      <c r="B36" s="75">
        <v>100000</v>
      </c>
      <c r="C36" s="80">
        <v>0</v>
      </c>
      <c r="D36" s="30">
        <f t="shared" ref="D36:M36" si="10">+D37</f>
        <v>0</v>
      </c>
      <c r="E36" s="30">
        <f t="shared" si="10"/>
        <v>25000</v>
      </c>
      <c r="F36" s="30">
        <f t="shared" si="10"/>
        <v>0</v>
      </c>
      <c r="G36" s="30">
        <f t="shared" si="10"/>
        <v>25000</v>
      </c>
      <c r="H36" s="30">
        <f t="shared" si="10"/>
        <v>0</v>
      </c>
      <c r="I36" s="30">
        <f t="shared" si="10"/>
        <v>0</v>
      </c>
      <c r="J36" s="30">
        <f t="shared" si="10"/>
        <v>0</v>
      </c>
      <c r="K36" s="30">
        <f t="shared" si="10"/>
        <v>25000</v>
      </c>
      <c r="L36" s="30">
        <f t="shared" si="10"/>
        <v>0</v>
      </c>
      <c r="M36" s="30">
        <f t="shared" si="10"/>
        <v>0</v>
      </c>
      <c r="N36" s="30">
        <f t="shared" si="3"/>
        <v>75000</v>
      </c>
    </row>
    <row r="37" spans="1:18" s="65" customFormat="1" ht="28.5" customHeight="1" x14ac:dyDescent="0.25">
      <c r="A37" s="63" t="s">
        <v>26</v>
      </c>
      <c r="B37" s="76">
        <v>100000</v>
      </c>
      <c r="C37" s="82">
        <v>0</v>
      </c>
      <c r="D37" s="68">
        <v>0</v>
      </c>
      <c r="E37" s="68">
        <v>25000</v>
      </c>
      <c r="F37" s="68">
        <v>0</v>
      </c>
      <c r="G37" s="68">
        <v>25000</v>
      </c>
      <c r="H37" s="68">
        <v>0</v>
      </c>
      <c r="I37" s="68">
        <v>0</v>
      </c>
      <c r="J37" s="68">
        <v>0</v>
      </c>
      <c r="K37" s="68">
        <v>25000</v>
      </c>
      <c r="L37" s="68">
        <v>0</v>
      </c>
      <c r="M37" s="68">
        <v>0</v>
      </c>
      <c r="N37" s="43">
        <f t="shared" si="3"/>
        <v>75000</v>
      </c>
      <c r="P37" s="66"/>
      <c r="Q37" s="66"/>
      <c r="R37" s="66"/>
    </row>
    <row r="38" spans="1:18" s="65" customFormat="1" ht="30" x14ac:dyDescent="0.25">
      <c r="A38" s="63" t="s">
        <v>41</v>
      </c>
      <c r="B38" s="77">
        <v>0</v>
      </c>
      <c r="C38" s="82">
        <v>0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43">
        <f t="shared" si="3"/>
        <v>0</v>
      </c>
      <c r="P38" s="66"/>
      <c r="Q38" s="66"/>
      <c r="R38" s="66"/>
    </row>
    <row r="39" spans="1:18" s="65" customFormat="1" ht="30" x14ac:dyDescent="0.25">
      <c r="A39" s="63" t="s">
        <v>42</v>
      </c>
      <c r="B39" s="77">
        <v>0</v>
      </c>
      <c r="C39" s="82">
        <v>0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43">
        <f t="shared" si="3"/>
        <v>0</v>
      </c>
      <c r="P39" s="66"/>
      <c r="Q39" s="66"/>
      <c r="R39" s="66"/>
    </row>
    <row r="40" spans="1:18" s="65" customFormat="1" ht="30" x14ac:dyDescent="0.25">
      <c r="A40" s="63" t="s">
        <v>43</v>
      </c>
      <c r="B40" s="77">
        <v>0</v>
      </c>
      <c r="C40" s="82">
        <v>0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43">
        <f t="shared" si="3"/>
        <v>0</v>
      </c>
      <c r="P40" s="66"/>
      <c r="Q40" s="66"/>
      <c r="R40" s="66"/>
    </row>
    <row r="41" spans="1:18" s="65" customFormat="1" ht="30" x14ac:dyDescent="0.25">
      <c r="A41" s="63" t="s">
        <v>44</v>
      </c>
      <c r="B41" s="77">
        <v>0</v>
      </c>
      <c r="C41" s="82">
        <v>0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43">
        <f t="shared" si="3"/>
        <v>0</v>
      </c>
      <c r="P41" s="66"/>
      <c r="Q41" s="66"/>
      <c r="R41" s="66"/>
    </row>
    <row r="42" spans="1:18" s="65" customFormat="1" ht="30" x14ac:dyDescent="0.25">
      <c r="A42" s="63" t="s">
        <v>27</v>
      </c>
      <c r="B42" s="77">
        <v>0</v>
      </c>
      <c r="C42" s="82">
        <v>0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43">
        <f t="shared" si="3"/>
        <v>0</v>
      </c>
      <c r="P42" s="66"/>
      <c r="Q42" s="66"/>
      <c r="R42" s="66"/>
    </row>
    <row r="43" spans="1:18" s="65" customFormat="1" ht="30" x14ac:dyDescent="0.25">
      <c r="A43" s="63" t="s">
        <v>45</v>
      </c>
      <c r="B43" s="77">
        <v>0</v>
      </c>
      <c r="C43" s="82">
        <v>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43">
        <f t="shared" si="3"/>
        <v>0</v>
      </c>
      <c r="P43" s="66"/>
      <c r="Q43" s="66"/>
      <c r="R43" s="66"/>
    </row>
    <row r="44" spans="1:18" x14ac:dyDescent="0.25">
      <c r="A44" s="3" t="s">
        <v>46</v>
      </c>
      <c r="B44" s="78">
        <v>0</v>
      </c>
      <c r="C44" s="80">
        <v>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>
        <f t="shared" si="3"/>
        <v>0</v>
      </c>
    </row>
    <row r="45" spans="1:18" s="65" customFormat="1" ht="30" x14ac:dyDescent="0.25">
      <c r="A45" s="63" t="s">
        <v>47</v>
      </c>
      <c r="B45" s="77">
        <v>0</v>
      </c>
      <c r="C45" s="82">
        <v>0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>
        <f t="shared" si="3"/>
        <v>0</v>
      </c>
      <c r="P45" s="66"/>
      <c r="Q45" s="66"/>
      <c r="R45" s="66"/>
    </row>
    <row r="46" spans="1:18" s="65" customFormat="1" ht="30" x14ac:dyDescent="0.25">
      <c r="A46" s="63" t="s">
        <v>48</v>
      </c>
      <c r="B46" s="77">
        <v>0</v>
      </c>
      <c r="C46" s="82">
        <v>0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>
        <f t="shared" si="3"/>
        <v>0</v>
      </c>
      <c r="P46" s="66"/>
      <c r="Q46" s="66"/>
      <c r="R46" s="66"/>
    </row>
    <row r="47" spans="1:18" s="65" customFormat="1" ht="30" x14ac:dyDescent="0.25">
      <c r="A47" s="63" t="s">
        <v>49</v>
      </c>
      <c r="B47" s="77">
        <v>0</v>
      </c>
      <c r="C47" s="82">
        <v>0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>
        <f t="shared" si="3"/>
        <v>0</v>
      </c>
      <c r="P47" s="66"/>
      <c r="Q47" s="66"/>
      <c r="R47" s="66"/>
    </row>
    <row r="48" spans="1:18" s="65" customFormat="1" ht="30" x14ac:dyDescent="0.25">
      <c r="A48" s="63" t="s">
        <v>50</v>
      </c>
      <c r="B48" s="77">
        <v>0</v>
      </c>
      <c r="C48" s="82">
        <v>0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>
        <f t="shared" si="3"/>
        <v>0</v>
      </c>
      <c r="P48" s="66"/>
      <c r="Q48" s="66"/>
      <c r="R48" s="66"/>
    </row>
    <row r="49" spans="1:18" s="65" customFormat="1" ht="30" x14ac:dyDescent="0.25">
      <c r="A49" s="63" t="s">
        <v>51</v>
      </c>
      <c r="B49" s="77">
        <v>0</v>
      </c>
      <c r="C49" s="82">
        <v>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>
        <f t="shared" si="3"/>
        <v>0</v>
      </c>
      <c r="P49" s="66"/>
      <c r="Q49" s="66"/>
      <c r="R49" s="66"/>
    </row>
    <row r="50" spans="1:18" s="65" customFormat="1" ht="30" x14ac:dyDescent="0.25">
      <c r="A50" s="63" t="s">
        <v>52</v>
      </c>
      <c r="B50" s="77">
        <v>0</v>
      </c>
      <c r="C50" s="82">
        <v>0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>
        <f t="shared" si="3"/>
        <v>0</v>
      </c>
      <c r="P50" s="66"/>
      <c r="Q50" s="66"/>
      <c r="R50" s="66"/>
    </row>
    <row r="51" spans="1:18" s="65" customFormat="1" ht="30" x14ac:dyDescent="0.25">
      <c r="A51" s="63" t="s">
        <v>53</v>
      </c>
      <c r="B51" s="77">
        <v>0</v>
      </c>
      <c r="C51" s="82">
        <v>0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>
        <f t="shared" si="3"/>
        <v>0</v>
      </c>
      <c r="P51" s="66"/>
      <c r="Q51" s="66"/>
      <c r="R51" s="66"/>
    </row>
    <row r="52" spans="1:18" ht="30" x14ac:dyDescent="0.25">
      <c r="A52" s="3" t="s">
        <v>28</v>
      </c>
      <c r="B52" s="75">
        <v>1543000</v>
      </c>
      <c r="C52" s="83">
        <v>163662</v>
      </c>
      <c r="D52" s="30">
        <f>+D53+D54+D55+D56+D57+D58+D59+D60+D61</f>
        <v>0</v>
      </c>
      <c r="E52" s="30">
        <f t="shared" ref="E52:H52" si="11">+E53+E54+E55+E56+E57+E58+E59+E60+E61</f>
        <v>0</v>
      </c>
      <c r="F52" s="30">
        <f t="shared" si="11"/>
        <v>0</v>
      </c>
      <c r="G52" s="30">
        <f t="shared" si="11"/>
        <v>0</v>
      </c>
      <c r="H52" s="30">
        <f t="shared" si="11"/>
        <v>344701.58999999997</v>
      </c>
      <c r="I52" s="30">
        <f t="shared" ref="I52:J52" si="12">+I53+I54+I55+I56+I57+I58+I59+I60+I61</f>
        <v>106230</v>
      </c>
      <c r="J52" s="30">
        <f t="shared" si="12"/>
        <v>32762.7</v>
      </c>
      <c r="K52" s="30">
        <f t="shared" ref="K52:L52" si="13">+K53+K54+K55+K56+K57+K58+K59+K60+K61</f>
        <v>81066</v>
      </c>
      <c r="L52" s="30">
        <f t="shared" si="13"/>
        <v>0</v>
      </c>
      <c r="M52" s="30">
        <f t="shared" ref="M52" si="14">+M53+M54+M55+M56+M57+M58+M59+M60+M61</f>
        <v>0</v>
      </c>
      <c r="N52" s="30">
        <f t="shared" si="3"/>
        <v>564760.29</v>
      </c>
      <c r="O52" s="30"/>
    </row>
    <row r="53" spans="1:18" s="65" customFormat="1" ht="15.75" customHeight="1" x14ac:dyDescent="0.25">
      <c r="A53" s="63" t="s">
        <v>29</v>
      </c>
      <c r="B53" s="76">
        <v>1543000</v>
      </c>
      <c r="C53" s="81">
        <v>163662</v>
      </c>
      <c r="D53" s="43">
        <v>0</v>
      </c>
      <c r="E53" s="43">
        <v>0</v>
      </c>
      <c r="F53" s="43">
        <v>0</v>
      </c>
      <c r="G53" s="43">
        <v>0</v>
      </c>
      <c r="H53" s="43">
        <v>143234.59</v>
      </c>
      <c r="I53" s="43">
        <v>45430</v>
      </c>
      <c r="J53" s="43">
        <v>32762.7</v>
      </c>
      <c r="K53" s="43">
        <v>0</v>
      </c>
      <c r="L53" s="43">
        <v>0</v>
      </c>
      <c r="M53" s="43">
        <v>0</v>
      </c>
      <c r="N53" s="43">
        <f t="shared" si="3"/>
        <v>221427.29</v>
      </c>
      <c r="P53" s="66"/>
      <c r="Q53" s="66"/>
      <c r="R53" s="66"/>
    </row>
    <row r="54" spans="1:18" s="65" customFormat="1" ht="30" x14ac:dyDescent="0.25">
      <c r="A54" s="63" t="s">
        <v>30</v>
      </c>
      <c r="B54" s="77">
        <v>0</v>
      </c>
      <c r="C54" s="82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si="3"/>
        <v>0</v>
      </c>
      <c r="P54" s="66"/>
      <c r="Q54" s="66"/>
      <c r="R54" s="66"/>
    </row>
    <row r="55" spans="1:18" s="65" customFormat="1" ht="30" x14ac:dyDescent="0.25">
      <c r="A55" s="63" t="s">
        <v>31</v>
      </c>
      <c r="B55" s="77">
        <v>0</v>
      </c>
      <c r="C55" s="82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f t="shared" si="3"/>
        <v>0</v>
      </c>
      <c r="P55" s="66"/>
      <c r="Q55" s="66"/>
      <c r="R55" s="66"/>
    </row>
    <row r="56" spans="1:18" s="65" customFormat="1" ht="30" x14ac:dyDescent="0.25">
      <c r="A56" s="63" t="s">
        <v>32</v>
      </c>
      <c r="B56" s="77">
        <v>0</v>
      </c>
      <c r="C56" s="82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 t="shared" si="3"/>
        <v>0</v>
      </c>
      <c r="P56" s="66"/>
      <c r="Q56" s="66"/>
      <c r="R56" s="66"/>
    </row>
    <row r="57" spans="1:18" s="65" customFormat="1" ht="30" x14ac:dyDescent="0.25">
      <c r="A57" s="63" t="s">
        <v>33</v>
      </c>
      <c r="B57" s="77">
        <v>0</v>
      </c>
      <c r="C57" s="82">
        <v>0</v>
      </c>
      <c r="D57" s="43">
        <v>0</v>
      </c>
      <c r="E57" s="43">
        <v>0</v>
      </c>
      <c r="F57" s="43">
        <v>0</v>
      </c>
      <c r="G57" s="43">
        <v>0</v>
      </c>
      <c r="H57" s="43">
        <v>201467</v>
      </c>
      <c r="I57" s="43">
        <v>60800</v>
      </c>
      <c r="J57" s="43">
        <v>0</v>
      </c>
      <c r="K57" s="43">
        <v>81066</v>
      </c>
      <c r="L57" s="43">
        <v>0</v>
      </c>
      <c r="M57" s="43">
        <v>0</v>
      </c>
      <c r="N57" s="43">
        <f t="shared" si="3"/>
        <v>343333</v>
      </c>
      <c r="P57" s="66"/>
      <c r="Q57" s="66"/>
      <c r="R57" s="66"/>
    </row>
    <row r="58" spans="1:18" s="65" customFormat="1" ht="30" x14ac:dyDescent="0.25">
      <c r="A58" s="63" t="s">
        <v>54</v>
      </c>
      <c r="B58" s="77">
        <v>0</v>
      </c>
      <c r="C58" s="82"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3"/>
        <v>0</v>
      </c>
      <c r="P58" s="66"/>
      <c r="Q58" s="66"/>
      <c r="R58" s="66"/>
    </row>
    <row r="59" spans="1:18" s="65" customFormat="1" ht="30" x14ac:dyDescent="0.25">
      <c r="A59" s="63" t="s">
        <v>55</v>
      </c>
      <c r="B59" s="77">
        <v>0</v>
      </c>
      <c r="C59" s="82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3"/>
        <v>0</v>
      </c>
      <c r="P59" s="66"/>
      <c r="Q59" s="66"/>
      <c r="R59" s="66"/>
    </row>
    <row r="60" spans="1:18" s="65" customFormat="1" x14ac:dyDescent="0.25">
      <c r="A60" s="63" t="s">
        <v>34</v>
      </c>
      <c r="B60" s="77">
        <v>0</v>
      </c>
      <c r="C60" s="82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3"/>
        <v>0</v>
      </c>
      <c r="P60" s="66"/>
      <c r="Q60" s="66"/>
      <c r="R60" s="66"/>
    </row>
    <row r="61" spans="1:18" s="65" customFormat="1" ht="45" x14ac:dyDescent="0.25">
      <c r="A61" s="63" t="s">
        <v>56</v>
      </c>
      <c r="B61" s="77">
        <v>0</v>
      </c>
      <c r="C61" s="82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3"/>
        <v>0</v>
      </c>
      <c r="P61" s="66"/>
      <c r="Q61" s="66"/>
      <c r="R61" s="66"/>
    </row>
    <row r="62" spans="1:18" x14ac:dyDescent="0.25">
      <c r="A62" s="3" t="s">
        <v>57</v>
      </c>
      <c r="B62" s="78">
        <v>0</v>
      </c>
      <c r="C62" s="80">
        <v>0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>
        <f t="shared" si="3"/>
        <v>0</v>
      </c>
    </row>
    <row r="63" spans="1:18" x14ac:dyDescent="0.25">
      <c r="A63" s="63" t="s">
        <v>58</v>
      </c>
      <c r="B63" s="77">
        <v>0</v>
      </c>
      <c r="C63" s="82">
        <v>0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>
        <f t="shared" si="3"/>
        <v>0</v>
      </c>
    </row>
    <row r="64" spans="1:18" x14ac:dyDescent="0.25">
      <c r="A64" s="63" t="s">
        <v>59</v>
      </c>
      <c r="B64" s="77">
        <v>0</v>
      </c>
      <c r="C64" s="82">
        <v>0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>
        <f t="shared" si="3"/>
        <v>0</v>
      </c>
    </row>
    <row r="65" spans="1:14" ht="30" x14ac:dyDescent="0.25">
      <c r="A65" s="63" t="s">
        <v>60</v>
      </c>
      <c r="B65" s="77">
        <v>0</v>
      </c>
      <c r="C65" s="82">
        <v>0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>
        <f t="shared" si="3"/>
        <v>0</v>
      </c>
    </row>
    <row r="66" spans="1:14" ht="45" x14ac:dyDescent="0.25">
      <c r="A66" s="63" t="s">
        <v>61</v>
      </c>
      <c r="B66" s="77">
        <v>0</v>
      </c>
      <c r="C66" s="82">
        <v>0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>
        <f t="shared" si="3"/>
        <v>0</v>
      </c>
    </row>
    <row r="67" spans="1:14" ht="30" x14ac:dyDescent="0.25">
      <c r="A67" s="3" t="s">
        <v>62</v>
      </c>
      <c r="B67" s="78">
        <v>0</v>
      </c>
      <c r="C67" s="80">
        <v>0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>
        <f t="shared" si="3"/>
        <v>0</v>
      </c>
    </row>
    <row r="68" spans="1:14" x14ac:dyDescent="0.25">
      <c r="A68" s="63" t="s">
        <v>63</v>
      </c>
      <c r="B68" s="77">
        <v>0</v>
      </c>
      <c r="C68" s="84">
        <v>0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>
        <f t="shared" si="3"/>
        <v>0</v>
      </c>
    </row>
    <row r="69" spans="1:14" ht="30" x14ac:dyDescent="0.25">
      <c r="A69" s="63" t="s">
        <v>64</v>
      </c>
      <c r="B69" s="77">
        <v>0</v>
      </c>
      <c r="C69" s="82">
        <v>0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>
        <f t="shared" si="3"/>
        <v>0</v>
      </c>
    </row>
    <row r="70" spans="1:14" x14ac:dyDescent="0.25">
      <c r="A70" s="3" t="s">
        <v>65</v>
      </c>
      <c r="B70" s="78">
        <v>0</v>
      </c>
      <c r="C70" s="80">
        <v>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>
        <f t="shared" si="3"/>
        <v>0</v>
      </c>
    </row>
    <row r="71" spans="1:14" ht="30" x14ac:dyDescent="0.25">
      <c r="A71" s="63" t="s">
        <v>66</v>
      </c>
      <c r="B71" s="77">
        <v>0</v>
      </c>
      <c r="C71" s="82">
        <v>0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>
        <f t="shared" si="3"/>
        <v>0</v>
      </c>
    </row>
    <row r="72" spans="1:14" ht="30" x14ac:dyDescent="0.25">
      <c r="A72" s="8" t="s">
        <v>67</v>
      </c>
      <c r="B72" s="79">
        <v>0</v>
      </c>
      <c r="C72" s="86">
        <v>0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0">
        <f t="shared" si="3"/>
        <v>0</v>
      </c>
    </row>
    <row r="73" spans="1:14" ht="30" x14ac:dyDescent="0.25">
      <c r="A73" s="8" t="s">
        <v>68</v>
      </c>
      <c r="B73" s="79">
        <v>0</v>
      </c>
      <c r="C73" s="86">
        <v>0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0">
        <f t="shared" si="3"/>
        <v>0</v>
      </c>
    </row>
    <row r="74" spans="1:14" x14ac:dyDescent="0.25">
      <c r="A74" s="45" t="s">
        <v>35</v>
      </c>
      <c r="B74" s="87">
        <f>B11+B15+B17+B18+B19+B20+B21+B23+B24+B25+B27+B28+B29+B32+B33+B35+B37+B53</f>
        <v>74782554</v>
      </c>
      <c r="C74" s="88">
        <v>2000000</v>
      </c>
      <c r="D74" s="46">
        <f>+D70+D67+D62+D52+D44+D36+D26+D16+D10</f>
        <v>3355828.1500000004</v>
      </c>
      <c r="E74" s="46">
        <f t="shared" ref="E74:H74" si="15">+E70+E67+E62+E52+E44+E36+E26+E16+E10</f>
        <v>4646233.01</v>
      </c>
      <c r="F74" s="46">
        <f t="shared" si="15"/>
        <v>5880999.46</v>
      </c>
      <c r="G74" s="46">
        <f t="shared" si="15"/>
        <v>4421645.2200000007</v>
      </c>
      <c r="H74" s="46">
        <f t="shared" si="15"/>
        <v>5995186.0300000003</v>
      </c>
      <c r="I74" s="46">
        <f t="shared" ref="I74:J74" si="16">+I70+I67+I62+I52+I44+I36+I26+I16+I10</f>
        <v>6341176.1600000001</v>
      </c>
      <c r="J74" s="46">
        <f t="shared" si="16"/>
        <v>4530071.26</v>
      </c>
      <c r="K74" s="46">
        <f t="shared" ref="K74:L74" si="17">+K70+K67+K62+K52+K44+K36+K26+K16+K10</f>
        <v>8214558.2400000002</v>
      </c>
      <c r="L74" s="46">
        <f t="shared" si="17"/>
        <v>4504341.9400000004</v>
      </c>
      <c r="M74" s="46">
        <f t="shared" ref="M74" si="18">+M70+M67+M62+M52+M44+M36+M26+M16+M10</f>
        <v>4483186.41</v>
      </c>
      <c r="N74" s="47">
        <f>+N70+N67+N52+N44+N36+N26+N16+N10</f>
        <v>52373225.88000001</v>
      </c>
    </row>
    <row r="75" spans="1:14" x14ac:dyDescent="0.25">
      <c r="A75" s="5"/>
      <c r="B75" s="5"/>
      <c r="C75" s="5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43"/>
    </row>
    <row r="76" spans="1:14" x14ac:dyDescent="0.25">
      <c r="A76" s="1" t="s">
        <v>69</v>
      </c>
      <c r="B76" s="1"/>
      <c r="C76" s="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43"/>
    </row>
    <row r="77" spans="1:14" ht="30" x14ac:dyDescent="0.25">
      <c r="A77" s="3" t="s">
        <v>70</v>
      </c>
      <c r="B77" s="3"/>
      <c r="C77" s="3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43"/>
    </row>
    <row r="78" spans="1:14" ht="30" x14ac:dyDescent="0.25">
      <c r="A78" s="8" t="s">
        <v>71</v>
      </c>
      <c r="B78" s="8"/>
      <c r="C78" s="8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43"/>
    </row>
    <row r="79" spans="1:14" ht="30" x14ac:dyDescent="0.25">
      <c r="A79" s="8" t="s">
        <v>72</v>
      </c>
      <c r="B79" s="8"/>
      <c r="C79" s="8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43"/>
    </row>
    <row r="80" spans="1:14" x14ac:dyDescent="0.25">
      <c r="A80" s="3" t="s">
        <v>73</v>
      </c>
      <c r="B80" s="3"/>
      <c r="C80" s="3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43"/>
    </row>
    <row r="81" spans="1:15" ht="30" x14ac:dyDescent="0.25">
      <c r="A81" s="8" t="s">
        <v>74</v>
      </c>
      <c r="B81" s="8"/>
      <c r="C81" s="8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43"/>
    </row>
    <row r="82" spans="1:15" ht="30" x14ac:dyDescent="0.25">
      <c r="A82" s="8" t="s">
        <v>75</v>
      </c>
      <c r="B82" s="8"/>
      <c r="C82" s="8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43"/>
    </row>
    <row r="83" spans="1:15" ht="30" x14ac:dyDescent="0.25">
      <c r="A83" s="3" t="s">
        <v>76</v>
      </c>
      <c r="B83" s="3"/>
      <c r="C83" s="3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43"/>
    </row>
    <row r="84" spans="1:15" ht="30" x14ac:dyDescent="0.25">
      <c r="A84" s="8" t="s">
        <v>77</v>
      </c>
      <c r="B84" s="8"/>
      <c r="C84" s="8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43"/>
    </row>
    <row r="85" spans="1:15" x14ac:dyDescent="0.25">
      <c r="A85" s="45" t="s">
        <v>78</v>
      </c>
      <c r="B85" s="74"/>
      <c r="C85" s="74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55"/>
    </row>
    <row r="86" spans="1:15" ht="15.75" thickBot="1" x14ac:dyDescent="0.3">
      <c r="N86" s="43"/>
    </row>
    <row r="87" spans="1:15" ht="32.25" thickBot="1" x14ac:dyDescent="0.3">
      <c r="A87" s="59" t="s">
        <v>79</v>
      </c>
      <c r="B87" s="89">
        <v>74782554</v>
      </c>
      <c r="C87" s="89">
        <v>2000000</v>
      </c>
      <c r="D87" s="60">
        <f t="shared" ref="D87:H87" si="19">+D74</f>
        <v>3355828.1500000004</v>
      </c>
      <c r="E87" s="60">
        <f t="shared" si="19"/>
        <v>4646233.01</v>
      </c>
      <c r="F87" s="60">
        <f t="shared" si="19"/>
        <v>5880999.46</v>
      </c>
      <c r="G87" s="60">
        <f t="shared" si="19"/>
        <v>4421645.2200000007</v>
      </c>
      <c r="H87" s="60">
        <f t="shared" si="19"/>
        <v>5995186.0300000003</v>
      </c>
      <c r="I87" s="60">
        <f t="shared" ref="I87:J87" si="20">+I74</f>
        <v>6341176.1600000001</v>
      </c>
      <c r="J87" s="60">
        <f t="shared" si="20"/>
        <v>4530071.26</v>
      </c>
      <c r="K87" s="60">
        <f t="shared" ref="K87:L87" si="21">+K74</f>
        <v>8214558.2400000002</v>
      </c>
      <c r="L87" s="60">
        <f t="shared" si="21"/>
        <v>4504341.9400000004</v>
      </c>
      <c r="M87" s="60">
        <f t="shared" ref="M87" si="22">+M74</f>
        <v>4483186.41</v>
      </c>
      <c r="N87" s="61">
        <f>+N74</f>
        <v>52373225.88000001</v>
      </c>
    </row>
    <row r="88" spans="1:15" x14ac:dyDescent="0.25">
      <c r="A88" t="s">
        <v>96</v>
      </c>
      <c r="N88" s="56"/>
    </row>
    <row r="89" spans="1:15" x14ac:dyDescent="0.25">
      <c r="A89" t="s">
        <v>85</v>
      </c>
    </row>
    <row r="90" spans="1:15" x14ac:dyDescent="0.25">
      <c r="A90" t="s">
        <v>86</v>
      </c>
    </row>
    <row r="95" spans="1:15" ht="15.75" x14ac:dyDescent="0.25">
      <c r="A95" s="69" t="s">
        <v>120</v>
      </c>
      <c r="B95" s="71"/>
      <c r="C95" s="71"/>
      <c r="D95" s="34"/>
      <c r="E95" s="34"/>
      <c r="F95" s="34"/>
      <c r="G95" s="34"/>
      <c r="H95" s="34"/>
      <c r="I95" s="34"/>
      <c r="J95" s="97" t="s">
        <v>121</v>
      </c>
      <c r="K95" s="97"/>
      <c r="L95" s="97"/>
      <c r="M95" s="97"/>
      <c r="N95" s="97"/>
      <c r="O95" s="97"/>
    </row>
    <row r="96" spans="1:15" ht="15.75" x14ac:dyDescent="0.25">
      <c r="A96" s="70" t="s">
        <v>117</v>
      </c>
      <c r="B96" s="72"/>
      <c r="C96" s="72"/>
      <c r="D96" s="34"/>
      <c r="E96" s="34"/>
      <c r="F96" s="34"/>
      <c r="G96" s="34"/>
      <c r="H96" s="34"/>
      <c r="I96" s="34"/>
      <c r="J96" s="98" t="s">
        <v>122</v>
      </c>
      <c r="K96" s="98"/>
      <c r="L96" s="98"/>
      <c r="M96" s="98"/>
      <c r="N96" s="98"/>
      <c r="O96" s="98"/>
    </row>
    <row r="97" spans="1:15" ht="15.75" x14ac:dyDescent="0.25">
      <c r="A97" s="23" t="s">
        <v>123</v>
      </c>
      <c r="B97" s="23"/>
      <c r="C97" s="23"/>
      <c r="D97" s="34"/>
      <c r="E97" s="34"/>
      <c r="F97" s="34"/>
      <c r="G97" s="34"/>
      <c r="H97" s="34"/>
      <c r="I97" s="34"/>
      <c r="J97" s="91" t="s">
        <v>103</v>
      </c>
      <c r="K97" s="91"/>
      <c r="L97" s="91"/>
      <c r="M97" s="91"/>
      <c r="N97" s="91"/>
      <c r="O97" s="91"/>
    </row>
    <row r="98" spans="1:15" ht="15.75" x14ac:dyDescent="0.25">
      <c r="A98" s="23"/>
      <c r="B98" s="23"/>
      <c r="C98" s="23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25"/>
    </row>
    <row r="99" spans="1:15" ht="15.75" x14ac:dyDescent="0.25">
      <c r="A99" s="23"/>
      <c r="B99" s="23"/>
      <c r="C99" s="23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25"/>
    </row>
    <row r="100" spans="1:15" ht="15.75" x14ac:dyDescent="0.25">
      <c r="A100" s="23"/>
      <c r="B100" s="23"/>
      <c r="C100" s="23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25"/>
    </row>
    <row r="101" spans="1:15" ht="15.75" x14ac:dyDescent="0.25">
      <c r="A101" s="94" t="s">
        <v>119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</row>
    <row r="102" spans="1:15" ht="15.75" x14ac:dyDescent="0.25">
      <c r="A102" s="95" t="s">
        <v>118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</row>
    <row r="103" spans="1:15" ht="15.75" x14ac:dyDescent="0.25">
      <c r="A103" s="95" t="s">
        <v>100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</row>
    <row r="104" spans="1:15" ht="15.75" x14ac:dyDescent="0.25">
      <c r="A104" s="22"/>
      <c r="B104" s="22"/>
      <c r="C104" s="22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24"/>
    </row>
    <row r="105" spans="1:15" ht="15.75" x14ac:dyDescent="0.25">
      <c r="A105" s="22"/>
      <c r="B105" s="22"/>
      <c r="C105" s="22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24"/>
    </row>
  </sheetData>
  <mergeCells count="11">
    <mergeCell ref="A101:N101"/>
    <mergeCell ref="A102:N102"/>
    <mergeCell ref="A103:N103"/>
    <mergeCell ref="A2:N2"/>
    <mergeCell ref="A3:N3"/>
    <mergeCell ref="A4:N4"/>
    <mergeCell ref="A5:N5"/>
    <mergeCell ref="A6:N6"/>
    <mergeCell ref="J95:O95"/>
    <mergeCell ref="J96:O96"/>
    <mergeCell ref="J97:O97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 2022</vt:lpstr>
      <vt:lpstr>Plantilla Ejecucion Actual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Fulano</cp:lastModifiedBy>
  <cp:lastPrinted>2022-10-31T14:44:55Z</cp:lastPrinted>
  <dcterms:created xsi:type="dcterms:W3CDTF">2018-04-17T18:57:16Z</dcterms:created>
  <dcterms:modified xsi:type="dcterms:W3CDTF">2022-11-17T17:30:26Z</dcterms:modified>
</cp:coreProperties>
</file>