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Gènesis Flores\OneDrive\Escritorio\Trabajo INSUDE\"/>
    </mc:Choice>
  </mc:AlternateContent>
  <xr:revisionPtr revIDLastSave="0" documentId="8_{C708D7E2-4A1C-4DC9-BE34-5B9FC15A402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lantilla Presupuesto 2021" sheetId="2" r:id="rId1"/>
    <sheet name="Plantilla Ejecucion Actual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2" i="4" l="1"/>
  <c r="M52" i="4"/>
  <c r="M36" i="4"/>
  <c r="M26" i="4"/>
  <c r="M16" i="4"/>
  <c r="M10" i="4"/>
  <c r="M74" i="4" l="1"/>
  <c r="M87" i="4"/>
  <c r="L16" i="4"/>
  <c r="L10" i="4"/>
  <c r="L62" i="4"/>
  <c r="L52" i="4"/>
  <c r="L36" i="4"/>
  <c r="L26" i="4"/>
  <c r="L74" i="4" l="1"/>
  <c r="L87" i="4"/>
  <c r="K62" i="4"/>
  <c r="K52" i="4"/>
  <c r="K36" i="4"/>
  <c r="K26" i="4"/>
  <c r="K16" i="4"/>
  <c r="K10" i="4"/>
  <c r="K74" i="4" l="1"/>
  <c r="K87" i="4"/>
  <c r="J62" i="4"/>
  <c r="J52" i="4"/>
  <c r="J36" i="4"/>
  <c r="J26" i="4"/>
  <c r="J16" i="4"/>
  <c r="J10" i="4"/>
  <c r="J74" i="4" l="1"/>
  <c r="J87" i="4"/>
  <c r="I62" i="4"/>
  <c r="I52" i="4"/>
  <c r="I36" i="4"/>
  <c r="I26" i="4"/>
  <c r="I16" i="4"/>
  <c r="I10" i="4"/>
  <c r="I74" i="4" l="1"/>
  <c r="I87" i="4"/>
  <c r="O52" i="4"/>
  <c r="N52" i="4"/>
  <c r="H52" i="4"/>
  <c r="G52" i="4"/>
  <c r="F52" i="4"/>
  <c r="E52" i="4"/>
  <c r="D52" i="4"/>
  <c r="C52" i="4"/>
  <c r="H62" i="4"/>
  <c r="H74" i="4" s="1"/>
  <c r="H36" i="4"/>
  <c r="H26" i="4"/>
  <c r="H16" i="4"/>
  <c r="H10" i="4"/>
  <c r="H87" i="4" l="1"/>
  <c r="G62" i="4"/>
  <c r="G36" i="4"/>
  <c r="G26" i="4"/>
  <c r="G16" i="4"/>
  <c r="G10" i="4"/>
  <c r="G74" i="4" l="1"/>
  <c r="G87" i="4"/>
  <c r="F16" i="4"/>
  <c r="F62" i="4"/>
  <c r="F36" i="4"/>
  <c r="F26" i="4"/>
  <c r="F10" i="4"/>
  <c r="F87" i="4" l="1"/>
  <c r="F74" i="4"/>
  <c r="E62" i="4"/>
  <c r="E36" i="4"/>
  <c r="E26" i="4"/>
  <c r="E16" i="4"/>
  <c r="E10" i="4"/>
  <c r="E74" i="4" l="1"/>
  <c r="E87" i="4"/>
  <c r="B74" i="2"/>
  <c r="N62" i="4" l="1"/>
  <c r="N36" i="4"/>
  <c r="N26" i="4"/>
  <c r="N16" i="4"/>
  <c r="N10" i="4"/>
  <c r="N74" i="4" l="1"/>
  <c r="N87" i="4"/>
  <c r="C62" i="2" l="1"/>
  <c r="C52" i="2"/>
  <c r="C36" i="2"/>
  <c r="C26" i="2"/>
  <c r="C16" i="2"/>
  <c r="C10" i="2"/>
  <c r="C74" i="2" l="1"/>
  <c r="C10" i="4"/>
  <c r="D10" i="4"/>
  <c r="C16" i="4"/>
  <c r="D16" i="4"/>
  <c r="C26" i="4"/>
  <c r="D26" i="4"/>
  <c r="C36" i="4"/>
  <c r="D36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5" i="4"/>
  <c r="B56" i="4"/>
  <c r="B57" i="4"/>
  <c r="B58" i="4"/>
  <c r="B59" i="4"/>
  <c r="B60" i="4"/>
  <c r="B61" i="4"/>
  <c r="D62" i="4"/>
  <c r="B64" i="4"/>
  <c r="B65" i="4"/>
  <c r="B66" i="4"/>
  <c r="B67" i="4"/>
  <c r="B68" i="4"/>
  <c r="B69" i="4"/>
  <c r="B70" i="4"/>
  <c r="B71" i="4"/>
  <c r="B72" i="4"/>
  <c r="B73" i="4"/>
  <c r="C74" i="4" l="1"/>
  <c r="B36" i="4"/>
  <c r="D87" i="4"/>
  <c r="B10" i="4"/>
  <c r="D74" i="4"/>
  <c r="B62" i="4"/>
  <c r="C87" i="4"/>
  <c r="B52" i="4"/>
  <c r="B26" i="4"/>
  <c r="B16" i="4"/>
  <c r="B74" i="4" l="1"/>
  <c r="B87" i="4" s="1"/>
  <c r="C87" i="2" l="1"/>
</calcChain>
</file>

<file path=xl/sharedStrings.xml><?xml version="1.0" encoding="utf-8"?>
<sst xmlns="http://schemas.openxmlformats.org/spreadsheetml/2006/main" count="225" uniqueCount="122">
  <si>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</si>
  <si>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</si>
  <si>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</si>
  <si>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</si>
  <si>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</si>
  <si>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</si>
  <si>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</si>
  <si>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</si>
  <si>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</si>
  <si>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</si>
  <si>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</si>
  <si>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</si>
  <si>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</si>
  <si>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</si>
  <si>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</si>
  <si>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</si>
  <si>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</si>
  <si>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</si>
  <si>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</si>
  <si>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</si>
  <si>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</si>
  <si>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</si>
  <si>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</si>
  <si>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</si>
  <si>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</si>
  <si>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</si>
  <si>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</si>
  <si>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</si>
  <si>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</si>
  <si>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</si>
  <si>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</si>
  <si>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</si>
  <si>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</si>
  <si>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</si>
  <si>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</si>
  <si>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</si>
  <si>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</si>
  <si>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</si>
  <si>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</si>
  <si>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</si>
  <si>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</si>
  <si>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</si>
  <si>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</si>
  <si>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</si>
  <si>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</si>
  <si>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</si>
  <si>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</si>
  <si>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</si>
  <si>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</si>
  <si>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</si>
  <si>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</si>
  <si>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</si>
  <si>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</si>
  <si>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</si>
  <si>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</si>
  <si>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</si>
  <si>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</si>
  <si>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</si>
  <si>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</si>
  <si>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</si>
  <si>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</si>
  <si>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</si>
  <si>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</si>
  <si>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</si>
  <si>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</si>
  <si>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</si>
  <si>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</si>
  <si>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</si>
  <si>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</si>
  <si>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</si>
  <si>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</si>
  <si>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</si>
  <si>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</si>
  <si>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</si>
  <si>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</si>
  <si>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</si>
  <si>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</si>
  <si>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</si>
  <si>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</si>
  <si>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</si>
  <si>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</si>
  <si>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</si>
  <si>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</si>
  <si>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</si>
  <si>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</si>
  <si>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</si>
  <si>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</si>
  <si>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</si>
  <si>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</si>
  <si>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</si>
  <si>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</si>
  <si>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</si>
  <si>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</si>
  <si>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</si>
  <si>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</si>
  <si>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</si>
  <si>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</si>
  <si>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</si>
  <si>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</si>
  <si>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Presupuesto de Gastos y Aplicaciones Financieras </t>
  </si>
  <si>
    <t xml:space="preserve">Total </t>
  </si>
  <si>
    <t>MINISTERIO DE DEFENSA</t>
  </si>
  <si>
    <t xml:space="preserve"> </t>
  </si>
  <si>
    <t xml:space="preserve">INSTITUTO SUPERIOR PARA LA DEFENSA </t>
  </si>
  <si>
    <t>"General Juan Pablo Duarte y Diez"</t>
  </si>
  <si>
    <t>INSTITUTO SUPERIOR PARA LA DEFENSA</t>
  </si>
  <si>
    <t xml:space="preserve">     Ana Glendys Contreras                                                                                                    </t>
  </si>
  <si>
    <t xml:space="preserve">  1er. Teniente Contadora ,ERD                                                                                                               </t>
  </si>
  <si>
    <t xml:space="preserve">    Encargada de Presupuesto                                                                                            </t>
  </si>
  <si>
    <t>Octubre</t>
  </si>
  <si>
    <t>Fuente: [10]</t>
  </si>
  <si>
    <t>Febrero</t>
  </si>
  <si>
    <t xml:space="preserve">Presupuesto Modificado </t>
  </si>
  <si>
    <t>Presupuesto Aprobado</t>
  </si>
  <si>
    <t xml:space="preserve"> -   </t>
  </si>
  <si>
    <t>HENRY  FEBLES FERRER</t>
  </si>
  <si>
    <t>Director de Contabiliad y Finanzas  INSUDE</t>
  </si>
  <si>
    <t>Coronel Contrador, FARD</t>
  </si>
  <si>
    <t>Coronel Contador, FARD</t>
  </si>
  <si>
    <t>Orlando Liriano Jimenez</t>
  </si>
  <si>
    <t>Teniente de Fragata Contador</t>
  </si>
  <si>
    <t xml:space="preserve">   Encargado de Auditoria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</si>
</sst>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/>
    <xf numFmtId="43" fontId="0" fillId="0" borderId="0" xfId="1" applyFont="1" applyBorder="1" applyAlignment="1">
      <alignment vertical="center" wrapText="1"/>
    </xf>
    <xf numFmtId="43" fontId="0" fillId="0" borderId="0" xfId="1" applyFont="1" applyBorder="1"/>
    <xf numFmtId="43" fontId="2" fillId="3" borderId="0" xfId="1" applyFont="1" applyFill="1" applyBorder="1" applyAlignment="1">
      <alignment horizontal="center" vertical="center" wrapText="1"/>
    </xf>
    <xf numFmtId="43" fontId="0" fillId="0" borderId="0" xfId="1" applyFont="1" applyAlignment="1">
      <alignment vertical="center" wrapText="1"/>
    </xf>
    <xf numFmtId="43" fontId="1" fillId="5" borderId="0" xfId="1" applyFont="1" applyFill="1" applyBorder="1"/>
    <xf numFmtId="43" fontId="1" fillId="0" borderId="1" xfId="1" applyFont="1" applyBorder="1" applyAlignment="1">
      <alignment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4" borderId="0" xfId="1" applyFont="1" applyFill="1" applyBorder="1"/>
    <xf numFmtId="43" fontId="5" fillId="0" borderId="0" xfId="1" applyFont="1"/>
    <xf numFmtId="43" fontId="5" fillId="0" borderId="0" xfId="1" applyFont="1" applyAlignment="1"/>
    <xf numFmtId="164" fontId="0" fillId="0" borderId="0" xfId="0" applyNumberFormat="1"/>
    <xf numFmtId="0" fontId="2" fillId="0" borderId="0" xfId="0" applyFont="1" applyAlignment="1"/>
    <xf numFmtId="4" fontId="2" fillId="3" borderId="0" xfId="1" applyNumberFormat="1" applyFont="1" applyFill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left" vertical="center" wrapText="1"/>
    </xf>
    <xf numFmtId="4" fontId="1" fillId="0" borderId="0" xfId="1" applyNumberFormat="1" applyFont="1"/>
    <xf numFmtId="4" fontId="1" fillId="0" borderId="0" xfId="1" applyNumberFormat="1" applyFont="1" applyAlignment="1">
      <alignment vertical="center" wrapText="1"/>
    </xf>
    <xf numFmtId="4" fontId="4" fillId="0" borderId="0" xfId="1" applyNumberFormat="1" applyFont="1"/>
    <xf numFmtId="4" fontId="0" fillId="0" borderId="0" xfId="1" applyNumberFormat="1" applyFont="1" applyBorder="1"/>
    <xf numFmtId="4" fontId="0" fillId="0" borderId="0" xfId="1" applyNumberFormat="1" applyFont="1" applyBorder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4" fontId="0" fillId="0" borderId="0" xfId="1" applyNumberFormat="1" applyFont="1"/>
    <xf numFmtId="4" fontId="1" fillId="5" borderId="0" xfId="1" applyNumberFormat="1" applyFont="1" applyFill="1"/>
    <xf numFmtId="4" fontId="1" fillId="5" borderId="0" xfId="1" applyNumberFormat="1" applyFont="1" applyFill="1" applyBorder="1"/>
    <xf numFmtId="4" fontId="1" fillId="0" borderId="1" xfId="1" applyNumberFormat="1" applyFont="1" applyBorder="1" applyAlignment="1">
      <alignment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4" fontId="1" fillId="3" borderId="0" xfId="1" applyNumberFormat="1" applyFont="1" applyFill="1" applyBorder="1" applyAlignment="1">
      <alignment horizontal="center" vertical="center" wrapText="1"/>
    </xf>
    <xf numFmtId="4" fontId="1" fillId="4" borderId="0" xfId="1" applyNumberFormat="1" applyFont="1" applyFill="1" applyBorder="1"/>
    <xf numFmtId="4" fontId="2" fillId="0" borderId="0" xfId="1" applyNumberFormat="1" applyFont="1"/>
    <xf numFmtId="4" fontId="5" fillId="0" borderId="0" xfId="1" applyNumberFormat="1" applyFont="1"/>
    <xf numFmtId="4" fontId="2" fillId="0" borderId="0" xfId="1" applyNumberFormat="1" applyFont="1" applyAlignment="1"/>
    <xf numFmtId="4" fontId="5" fillId="0" borderId="0" xfId="1" applyNumberFormat="1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4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</a:t>
          </a:r>
          <a:r>
            <a:rPr lang="en-US" sz="1100">
              <a:solidFill>
                <a:schemeClr val="lt1"/>
              </a:solidFill>
              <a:latin typeface="+mn-lt"/>
              <a:ea typeface="+mn-ea"/>
              <a:cs typeface="+mn-cs"/>
            </a:rPr>
            <a:t>LOGO</a:t>
          </a:r>
          <a:endParaRPr lang="es-DO"/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4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>
    <xdr:from>
      <xdr:col>0</xdr:col>
      <xdr:colOff>101600</xdr:colOff>
      <xdr:row>0</xdr:row>
      <xdr:rowOff>218280</xdr:rowOff>
    </xdr:from>
    <xdr:to>
      <xdr:col>0</xdr:col>
      <xdr:colOff>2103438</xdr:colOff>
      <xdr:row>5</xdr:row>
      <xdr:rowOff>49610</xdr:rowOff>
    </xdr:to>
    <xdr:pic>
      <xdr:nvPicPr>
        <xdr:cNvPr id="7" name="Imagen 6" descr="D:\Harvish Arias\Logos1\LOGOS INSUDE\Logo INSUDE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218280"/>
          <a:ext cx="2001838" cy="1021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6300391</xdr:colOff>
      <xdr:row>0</xdr:row>
      <xdr:rowOff>138907</xdr:rowOff>
    </xdr:from>
    <xdr:to>
      <xdr:col>2</xdr:col>
      <xdr:colOff>920354</xdr:colOff>
      <xdr:row>4</xdr:row>
      <xdr:rowOff>208362</xdr:rowOff>
    </xdr:to>
    <xdr:pic>
      <xdr:nvPicPr>
        <xdr:cNvPr id="12" name="Imagen 11" descr="D:\Harvish Arias\Logos1\LOGOS INSUDE\Logo INSUDE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00391" y="138907"/>
          <a:ext cx="2001838" cy="1021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4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765848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5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391040</xdr:colOff>
      <xdr:row>0</xdr:row>
      <xdr:rowOff>133350</xdr:rowOff>
    </xdr:from>
    <xdr:to>
      <xdr:col>0</xdr:col>
      <xdr:colOff>2154616</xdr:colOff>
      <xdr:row>5</xdr:row>
      <xdr:rowOff>152400</xdr:rowOff>
    </xdr:to>
    <xdr:pic>
      <xdr:nvPicPr>
        <xdr:cNvPr id="6" name="Imagen 5" descr="D:\Harvish Arias\Logos1\LOGOS INSUDE\Logo INSUDE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040" y="133350"/>
          <a:ext cx="1763576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238125</xdr:colOff>
      <xdr:row>0</xdr:row>
      <xdr:rowOff>142875</xdr:rowOff>
    </xdr:from>
    <xdr:to>
      <xdr:col>13</xdr:col>
      <xdr:colOff>477701</xdr:colOff>
      <xdr:row>5</xdr:row>
      <xdr:rowOff>161925</xdr:rowOff>
    </xdr:to>
    <xdr:pic>
      <xdr:nvPicPr>
        <xdr:cNvPr id="8" name="Imagen 7" descr="D:\Harvish Arias\Logos1\LOGOS INSUDE\Logo INSUDE.jp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34775" y="142875"/>
          <a:ext cx="1839776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6"/>
  <sheetViews>
    <sheetView showGridLines="0" zoomScale="96" zoomScaleNormal="96" workbookViewId="0">
      <selection activeCell="U85" sqref="U85"/>
    </sheetView>
  </sheetViews>
  <sheetFormatPr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  <col min="5" max="5" width="10.7109375" bestFit="1" customWidth="1"/>
    <col min="17" max="17" width="10.140625" customWidth="1"/>
  </cols>
  <sheetData>
    <row r="1" spans="1:6" ht="18.75" x14ac:dyDescent="0.3">
      <c r="A1" s="62" t="s">
        <v>101</v>
      </c>
      <c r="B1" s="62"/>
      <c r="C1" s="62"/>
      <c r="E1" s="9" t="s">
        <v>37</v>
      </c>
    </row>
    <row r="2" spans="1:6" ht="18.75" x14ac:dyDescent="0.25">
      <c r="A2" s="62" t="s">
        <v>103</v>
      </c>
      <c r="B2" s="62"/>
      <c r="C2" s="62"/>
      <c r="E2" s="15" t="s">
        <v>93</v>
      </c>
    </row>
    <row r="3" spans="1:6" ht="18.75" x14ac:dyDescent="0.25">
      <c r="A3" s="62" t="s">
        <v>104</v>
      </c>
      <c r="B3" s="62"/>
      <c r="C3" s="62"/>
      <c r="E3" s="15"/>
    </row>
    <row r="4" spans="1:6" ht="18.75" x14ac:dyDescent="0.25">
      <c r="A4" s="62">
        <v>2021</v>
      </c>
      <c r="B4" s="62"/>
      <c r="C4" s="62"/>
      <c r="E4" s="15" t="s">
        <v>94</v>
      </c>
    </row>
    <row r="5" spans="1:6" ht="18.75" x14ac:dyDescent="0.3">
      <c r="A5" s="63" t="s">
        <v>99</v>
      </c>
      <c r="B5" s="63"/>
      <c r="C5" s="63"/>
      <c r="E5" s="9" t="s">
        <v>90</v>
      </c>
    </row>
    <row r="6" spans="1:6" x14ac:dyDescent="0.25">
      <c r="A6" s="59" t="s">
        <v>36</v>
      </c>
      <c r="B6" s="59"/>
      <c r="C6" s="59"/>
      <c r="E6" s="15" t="s">
        <v>91</v>
      </c>
    </row>
    <row r="7" spans="1:6" x14ac:dyDescent="0.25">
      <c r="E7" s="15" t="s">
        <v>92</v>
      </c>
    </row>
    <row r="8" spans="1:6" ht="31.5" x14ac:dyDescent="0.25">
      <c r="A8" s="13" t="s">
        <v>0</v>
      </c>
      <c r="B8" s="14" t="s">
        <v>113</v>
      </c>
      <c r="C8" s="14" t="s">
        <v>112</v>
      </c>
    </row>
    <row r="9" spans="1:6" x14ac:dyDescent="0.25">
      <c r="A9" s="1" t="s">
        <v>1</v>
      </c>
      <c r="B9" s="16"/>
      <c r="C9" s="16"/>
    </row>
    <row r="10" spans="1:6" x14ac:dyDescent="0.25">
      <c r="A10" s="3" t="s">
        <v>2</v>
      </c>
      <c r="B10" s="17">
        <v>43897992</v>
      </c>
      <c r="C10" s="17">
        <f>+C11+C12+C14+C15</f>
        <v>0</v>
      </c>
    </row>
    <row r="11" spans="1:6" x14ac:dyDescent="0.25">
      <c r="A11" s="8" t="s">
        <v>3</v>
      </c>
      <c r="B11" s="6">
        <v>43035000</v>
      </c>
      <c r="C11" s="6"/>
    </row>
    <row r="12" spans="1:6" x14ac:dyDescent="0.25">
      <c r="A12" s="8" t="s">
        <v>4</v>
      </c>
      <c r="B12" s="6" t="s">
        <v>114</v>
      </c>
      <c r="C12" s="6">
        <v>0</v>
      </c>
    </row>
    <row r="13" spans="1:6" x14ac:dyDescent="0.25">
      <c r="A13" s="8" t="s">
        <v>38</v>
      </c>
      <c r="B13" s="6"/>
      <c r="C13" s="6"/>
      <c r="E13" s="37"/>
    </row>
    <row r="14" spans="1:6" x14ac:dyDescent="0.25">
      <c r="A14" s="8" t="s">
        <v>5</v>
      </c>
      <c r="B14" s="6" t="s">
        <v>114</v>
      </c>
      <c r="C14" s="6">
        <v>0</v>
      </c>
    </row>
    <row r="15" spans="1:6" x14ac:dyDescent="0.25">
      <c r="A15" s="8" t="s">
        <v>6</v>
      </c>
      <c r="B15" s="6">
        <v>862992</v>
      </c>
      <c r="C15" s="6"/>
      <c r="F15" t="s">
        <v>102</v>
      </c>
    </row>
    <row r="16" spans="1:6" x14ac:dyDescent="0.25">
      <c r="A16" s="3" t="s">
        <v>7</v>
      </c>
      <c r="B16" s="4">
        <v>5505000</v>
      </c>
      <c r="C16" s="4">
        <f>+C17+C18+C19+C20+C21+C22+C23+C24+C25</f>
        <v>0</v>
      </c>
    </row>
    <row r="17" spans="1:3" x14ac:dyDescent="0.25">
      <c r="A17" s="8" t="s">
        <v>8</v>
      </c>
      <c r="B17" s="6">
        <v>420000</v>
      </c>
      <c r="C17" s="6"/>
    </row>
    <row r="18" spans="1:3" x14ac:dyDescent="0.25">
      <c r="A18" s="8" t="s">
        <v>9</v>
      </c>
      <c r="B18" s="6" t="s">
        <v>114</v>
      </c>
      <c r="C18" s="6">
        <v>0</v>
      </c>
    </row>
    <row r="19" spans="1:3" x14ac:dyDescent="0.25">
      <c r="A19" s="8" t="s">
        <v>10</v>
      </c>
      <c r="B19" s="6">
        <v>300000</v>
      </c>
      <c r="C19" s="6"/>
    </row>
    <row r="20" spans="1:3" ht="18" customHeight="1" x14ac:dyDescent="0.25">
      <c r="A20" s="8" t="s">
        <v>11</v>
      </c>
      <c r="B20" s="6">
        <v>600000</v>
      </c>
      <c r="C20" s="6"/>
    </row>
    <row r="21" spans="1:3" x14ac:dyDescent="0.25">
      <c r="A21" s="8" t="s">
        <v>12</v>
      </c>
      <c r="B21" s="6">
        <v>720000</v>
      </c>
      <c r="C21" s="6"/>
    </row>
    <row r="22" spans="1:3" x14ac:dyDescent="0.25">
      <c r="A22" s="8" t="s">
        <v>13</v>
      </c>
      <c r="B22" s="6" t="s">
        <v>114</v>
      </c>
      <c r="C22" s="6">
        <v>0</v>
      </c>
    </row>
    <row r="23" spans="1:3" x14ac:dyDescent="0.25">
      <c r="A23" s="8" t="s">
        <v>14</v>
      </c>
      <c r="B23" s="6">
        <v>125000</v>
      </c>
      <c r="C23" s="6"/>
    </row>
    <row r="24" spans="1:3" x14ac:dyDescent="0.25">
      <c r="A24" s="8" t="s">
        <v>15</v>
      </c>
      <c r="B24" s="6">
        <v>2740000</v>
      </c>
      <c r="C24" s="6"/>
    </row>
    <row r="25" spans="1:3" x14ac:dyDescent="0.25">
      <c r="A25" s="8" t="s">
        <v>39</v>
      </c>
      <c r="B25" s="6">
        <v>600000</v>
      </c>
      <c r="C25" s="6"/>
    </row>
    <row r="26" spans="1:3" x14ac:dyDescent="0.25">
      <c r="A26" s="3" t="s">
        <v>16</v>
      </c>
      <c r="B26" s="4">
        <v>14472172</v>
      </c>
      <c r="C26" s="4">
        <f>+C27+C28+C29+C31+C32+C33+C35</f>
        <v>0</v>
      </c>
    </row>
    <row r="27" spans="1:3" x14ac:dyDescent="0.25">
      <c r="A27" s="8" t="s">
        <v>17</v>
      </c>
      <c r="B27" s="6">
        <v>4800000</v>
      </c>
      <c r="C27" s="6"/>
    </row>
    <row r="28" spans="1:3" x14ac:dyDescent="0.25">
      <c r="A28" s="8" t="s">
        <v>18</v>
      </c>
      <c r="B28" s="6">
        <v>806628</v>
      </c>
      <c r="C28" s="6"/>
    </row>
    <row r="29" spans="1:3" x14ac:dyDescent="0.25">
      <c r="A29" s="8" t="s">
        <v>19</v>
      </c>
      <c r="B29" s="6">
        <v>1400000</v>
      </c>
      <c r="C29" s="6"/>
    </row>
    <row r="30" spans="1:3" x14ac:dyDescent="0.25">
      <c r="A30" s="8" t="s">
        <v>20</v>
      </c>
      <c r="B30" s="6"/>
      <c r="C30" s="6"/>
    </row>
    <row r="31" spans="1:3" x14ac:dyDescent="0.25">
      <c r="A31" s="8" t="s">
        <v>21</v>
      </c>
      <c r="B31" s="6" t="s">
        <v>114</v>
      </c>
      <c r="C31" s="6"/>
    </row>
    <row r="32" spans="1:3" x14ac:dyDescent="0.25">
      <c r="A32" s="8" t="s">
        <v>22</v>
      </c>
      <c r="B32" s="6">
        <v>565544</v>
      </c>
      <c r="C32" s="6"/>
    </row>
    <row r="33" spans="1:4" x14ac:dyDescent="0.25">
      <c r="A33" s="8" t="s">
        <v>23</v>
      </c>
      <c r="B33" s="6">
        <v>6200000</v>
      </c>
      <c r="C33" s="6"/>
    </row>
    <row r="34" spans="1:4" x14ac:dyDescent="0.25">
      <c r="A34" s="8" t="s">
        <v>40</v>
      </c>
      <c r="B34" s="6"/>
      <c r="C34" s="6"/>
      <c r="D34" t="s">
        <v>102</v>
      </c>
    </row>
    <row r="35" spans="1:4" x14ac:dyDescent="0.25">
      <c r="A35" s="8" t="s">
        <v>24</v>
      </c>
      <c r="B35" s="6">
        <v>700000</v>
      </c>
      <c r="C35" s="6"/>
    </row>
    <row r="36" spans="1:4" x14ac:dyDescent="0.25">
      <c r="A36" s="3" t="s">
        <v>25</v>
      </c>
      <c r="B36" s="4">
        <v>100000</v>
      </c>
      <c r="C36" s="4">
        <f>+C37+C42+C43</f>
        <v>0</v>
      </c>
    </row>
    <row r="37" spans="1:4" x14ac:dyDescent="0.25">
      <c r="A37" s="8" t="s">
        <v>26</v>
      </c>
      <c r="B37" s="6">
        <v>100000</v>
      </c>
      <c r="C37" s="6"/>
    </row>
    <row r="38" spans="1:4" x14ac:dyDescent="0.25">
      <c r="A38" s="8" t="s">
        <v>41</v>
      </c>
      <c r="B38" s="6"/>
      <c r="C38" s="6"/>
    </row>
    <row r="39" spans="1:4" x14ac:dyDescent="0.25">
      <c r="A39" s="8" t="s">
        <v>42</v>
      </c>
      <c r="B39" s="6"/>
      <c r="C39" s="6"/>
    </row>
    <row r="40" spans="1:4" x14ac:dyDescent="0.25">
      <c r="A40" s="8" t="s">
        <v>43</v>
      </c>
      <c r="B40" s="6"/>
      <c r="C40" s="6"/>
    </row>
    <row r="41" spans="1:4" x14ac:dyDescent="0.25">
      <c r="A41" s="8" t="s">
        <v>44</v>
      </c>
      <c r="B41" s="6"/>
      <c r="C41" s="6"/>
    </row>
    <row r="42" spans="1:4" x14ac:dyDescent="0.25">
      <c r="A42" s="8" t="s">
        <v>27</v>
      </c>
      <c r="B42" s="6" t="s">
        <v>114</v>
      </c>
      <c r="C42" s="6">
        <v>0</v>
      </c>
    </row>
    <row r="43" spans="1:4" x14ac:dyDescent="0.25">
      <c r="A43" s="8" t="s">
        <v>45</v>
      </c>
      <c r="B43" s="6" t="s">
        <v>114</v>
      </c>
      <c r="C43" s="6">
        <v>0</v>
      </c>
    </row>
    <row r="44" spans="1:4" x14ac:dyDescent="0.25">
      <c r="A44" s="3" t="s">
        <v>46</v>
      </c>
      <c r="B44" s="4"/>
      <c r="C44" s="4"/>
    </row>
    <row r="45" spans="1:4" x14ac:dyDescent="0.25">
      <c r="A45" s="8" t="s">
        <v>47</v>
      </c>
      <c r="B45" s="6"/>
      <c r="C45" s="6"/>
    </row>
    <row r="46" spans="1:4" x14ac:dyDescent="0.25">
      <c r="A46" s="8" t="s">
        <v>48</v>
      </c>
      <c r="B46" s="6"/>
      <c r="C46" s="6"/>
    </row>
    <row r="47" spans="1:4" x14ac:dyDescent="0.25">
      <c r="A47" s="8" t="s">
        <v>49</v>
      </c>
      <c r="B47" s="6"/>
      <c r="C47" s="6"/>
    </row>
    <row r="48" spans="1:4" x14ac:dyDescent="0.25">
      <c r="A48" s="8" t="s">
        <v>50</v>
      </c>
      <c r="B48" s="6"/>
      <c r="C48" s="6"/>
    </row>
    <row r="49" spans="1:3" x14ac:dyDescent="0.25">
      <c r="A49" s="8" t="s">
        <v>51</v>
      </c>
      <c r="B49" s="6"/>
      <c r="C49" s="6"/>
    </row>
    <row r="50" spans="1:3" x14ac:dyDescent="0.25">
      <c r="A50" s="8" t="s">
        <v>52</v>
      </c>
      <c r="B50" s="6"/>
      <c r="C50" s="6"/>
    </row>
    <row r="51" spans="1:3" x14ac:dyDescent="0.25">
      <c r="A51" s="8" t="s">
        <v>53</v>
      </c>
      <c r="B51" s="6"/>
      <c r="C51" s="6"/>
    </row>
    <row r="52" spans="1:3" x14ac:dyDescent="0.25">
      <c r="A52" s="3" t="s">
        <v>28</v>
      </c>
      <c r="B52" s="4">
        <v>1600000</v>
      </c>
      <c r="C52" s="4">
        <f>+C53+C54+C56+C55+C57+C58+C59+C60</f>
        <v>0</v>
      </c>
    </row>
    <row r="53" spans="1:3" x14ac:dyDescent="0.25">
      <c r="A53" s="8" t="s">
        <v>29</v>
      </c>
      <c r="B53" s="6">
        <v>1600000</v>
      </c>
      <c r="C53" s="6"/>
    </row>
    <row r="54" spans="1:3" x14ac:dyDescent="0.25">
      <c r="A54" s="8" t="s">
        <v>30</v>
      </c>
      <c r="B54" s="6" t="s">
        <v>114</v>
      </c>
      <c r="C54" s="6">
        <v>0</v>
      </c>
    </row>
    <row r="55" spans="1:3" x14ac:dyDescent="0.25">
      <c r="A55" s="8" t="s">
        <v>31</v>
      </c>
      <c r="B55" s="6"/>
      <c r="C55" s="6"/>
    </row>
    <row r="56" spans="1:3" x14ac:dyDescent="0.25">
      <c r="A56" s="8" t="s">
        <v>32</v>
      </c>
      <c r="B56" s="6" t="s">
        <v>114</v>
      </c>
      <c r="C56" s="6">
        <v>0</v>
      </c>
    </row>
    <row r="57" spans="1:3" x14ac:dyDescent="0.25">
      <c r="A57" s="8" t="s">
        <v>33</v>
      </c>
      <c r="B57" s="6" t="s">
        <v>114</v>
      </c>
      <c r="C57" s="6">
        <v>0</v>
      </c>
    </row>
    <row r="58" spans="1:3" x14ac:dyDescent="0.25">
      <c r="A58" s="8" t="s">
        <v>54</v>
      </c>
      <c r="B58" s="6"/>
      <c r="C58" s="6"/>
    </row>
    <row r="59" spans="1:3" x14ac:dyDescent="0.25">
      <c r="A59" s="8" t="s">
        <v>55</v>
      </c>
      <c r="B59" s="6"/>
      <c r="C59" s="6"/>
    </row>
    <row r="60" spans="1:3" x14ac:dyDescent="0.25">
      <c r="A60" s="8" t="s">
        <v>34</v>
      </c>
      <c r="B60" s="6" t="s">
        <v>114</v>
      </c>
      <c r="C60" s="6">
        <v>0</v>
      </c>
    </row>
    <row r="61" spans="1:3" x14ac:dyDescent="0.25">
      <c r="A61" s="8" t="s">
        <v>56</v>
      </c>
      <c r="B61" s="6"/>
      <c r="C61" s="6"/>
    </row>
    <row r="62" spans="1:3" x14ac:dyDescent="0.25">
      <c r="A62" s="3" t="s">
        <v>57</v>
      </c>
      <c r="B62" s="4">
        <v>5000000</v>
      </c>
      <c r="C62" s="4">
        <f>+C63+C64+C65+C66</f>
        <v>0</v>
      </c>
    </row>
    <row r="63" spans="1:3" x14ac:dyDescent="0.25">
      <c r="A63" s="8" t="s">
        <v>58</v>
      </c>
      <c r="B63" s="6">
        <v>5000000</v>
      </c>
      <c r="C63" s="6"/>
    </row>
    <row r="64" spans="1:3" x14ac:dyDescent="0.25">
      <c r="A64" s="8" t="s">
        <v>59</v>
      </c>
      <c r="B64" s="6"/>
      <c r="C64" s="6"/>
    </row>
    <row r="65" spans="1:3" x14ac:dyDescent="0.25">
      <c r="A65" s="8" t="s">
        <v>60</v>
      </c>
      <c r="B65" s="6"/>
      <c r="C65" s="6"/>
    </row>
    <row r="66" spans="1:3" x14ac:dyDescent="0.25">
      <c r="A66" s="8" t="s">
        <v>61</v>
      </c>
      <c r="B66" s="6"/>
      <c r="C66" s="6"/>
    </row>
    <row r="67" spans="1:3" x14ac:dyDescent="0.25">
      <c r="A67" s="3" t="s">
        <v>62</v>
      </c>
      <c r="B67" s="4"/>
      <c r="C67" s="4"/>
    </row>
    <row r="68" spans="1:3" x14ac:dyDescent="0.25">
      <c r="A68" s="8" t="s">
        <v>63</v>
      </c>
      <c r="B68" s="6"/>
      <c r="C68" s="6"/>
    </row>
    <row r="69" spans="1:3" x14ac:dyDescent="0.25">
      <c r="A69" s="8" t="s">
        <v>64</v>
      </c>
      <c r="B69" s="6"/>
      <c r="C69" s="6"/>
    </row>
    <row r="70" spans="1:3" x14ac:dyDescent="0.25">
      <c r="A70" s="3" t="s">
        <v>65</v>
      </c>
      <c r="B70" s="4"/>
      <c r="C70" s="4"/>
    </row>
    <row r="71" spans="1:3" x14ac:dyDescent="0.25">
      <c r="A71" s="8" t="s">
        <v>66</v>
      </c>
      <c r="B71" s="6"/>
      <c r="C71" s="6"/>
    </row>
    <row r="72" spans="1:3" x14ac:dyDescent="0.25">
      <c r="A72" s="8" t="s">
        <v>67</v>
      </c>
      <c r="B72" s="6"/>
      <c r="C72" s="6"/>
    </row>
    <row r="73" spans="1:3" x14ac:dyDescent="0.25">
      <c r="A73" s="8" t="s">
        <v>68</v>
      </c>
      <c r="B73" s="6"/>
      <c r="C73" s="6"/>
    </row>
    <row r="74" spans="1:3" x14ac:dyDescent="0.25">
      <c r="A74" s="10" t="s">
        <v>35</v>
      </c>
      <c r="B74" s="7">
        <f>+B62+B52+B36+B26+B16+B10</f>
        <v>70575164</v>
      </c>
      <c r="C74" s="7">
        <f>+C10+C16+C26+C36+C52+C62</f>
        <v>0</v>
      </c>
    </row>
    <row r="75" spans="1:3" x14ac:dyDescent="0.25">
      <c r="A75" s="5"/>
      <c r="B75" s="6"/>
    </row>
    <row r="76" spans="1:3" x14ac:dyDescent="0.25">
      <c r="A76" s="1" t="s">
        <v>69</v>
      </c>
      <c r="B76" s="2"/>
      <c r="C76" t="s">
        <v>102</v>
      </c>
    </row>
    <row r="77" spans="1:3" x14ac:dyDescent="0.25">
      <c r="A77" s="3" t="s">
        <v>70</v>
      </c>
      <c r="B77" s="4"/>
    </row>
    <row r="78" spans="1:3" x14ac:dyDescent="0.25">
      <c r="A78" s="8" t="s">
        <v>71</v>
      </c>
      <c r="B78" s="6"/>
    </row>
    <row r="79" spans="1:3" x14ac:dyDescent="0.25">
      <c r="A79" s="8" t="s">
        <v>72</v>
      </c>
      <c r="B79" s="6"/>
    </row>
    <row r="80" spans="1:3" x14ac:dyDescent="0.25">
      <c r="A80" s="3" t="s">
        <v>73</v>
      </c>
      <c r="B80" s="4" t="s">
        <v>114</v>
      </c>
    </row>
    <row r="81" spans="1:5" x14ac:dyDescent="0.25">
      <c r="A81" s="8" t="s">
        <v>74</v>
      </c>
      <c r="B81" s="6" t="s">
        <v>114</v>
      </c>
    </row>
    <row r="82" spans="1:5" x14ac:dyDescent="0.25">
      <c r="A82" s="8" t="s">
        <v>75</v>
      </c>
      <c r="B82" s="6"/>
    </row>
    <row r="83" spans="1:5" x14ac:dyDescent="0.25">
      <c r="A83" s="3" t="s">
        <v>76</v>
      </c>
      <c r="B83" s="4"/>
    </row>
    <row r="84" spans="1:5" x14ac:dyDescent="0.25">
      <c r="A84" s="8" t="s">
        <v>77</v>
      </c>
      <c r="B84" s="6"/>
    </row>
    <row r="85" spans="1:5" x14ac:dyDescent="0.25">
      <c r="A85" s="10" t="s">
        <v>78</v>
      </c>
      <c r="B85" s="7" t="s">
        <v>114</v>
      </c>
      <c r="C85" s="7">
        <v>0</v>
      </c>
    </row>
    <row r="87" spans="1:5" ht="15.75" x14ac:dyDescent="0.25">
      <c r="A87" s="11" t="s">
        <v>79</v>
      </c>
      <c r="B87" s="12">
        <v>70883536</v>
      </c>
      <c r="C87" s="12">
        <f>+C74</f>
        <v>0</v>
      </c>
    </row>
    <row r="88" spans="1:5" x14ac:dyDescent="0.25">
      <c r="A88" t="s">
        <v>97</v>
      </c>
    </row>
    <row r="93" spans="1:5" x14ac:dyDescent="0.25">
      <c r="A93" s="22" t="s">
        <v>106</v>
      </c>
      <c r="B93" s="58" t="s">
        <v>119</v>
      </c>
      <c r="C93" s="58"/>
      <c r="D93" s="21"/>
      <c r="E93" s="21"/>
    </row>
    <row r="94" spans="1:5" x14ac:dyDescent="0.25">
      <c r="A94" s="15" t="s">
        <v>107</v>
      </c>
      <c r="B94" s="59" t="s">
        <v>120</v>
      </c>
      <c r="C94" s="59"/>
      <c r="D94" s="20"/>
      <c r="E94" s="20"/>
    </row>
    <row r="95" spans="1:5" x14ac:dyDescent="0.25">
      <c r="A95" s="15" t="s">
        <v>108</v>
      </c>
      <c r="B95" s="59" t="s">
        <v>121</v>
      </c>
      <c r="C95" s="59"/>
      <c r="D95" s="20"/>
      <c r="E95" s="20"/>
    </row>
    <row r="96" spans="1:5" x14ac:dyDescent="0.25">
      <c r="A96" s="20"/>
      <c r="B96" s="20"/>
      <c r="C96" s="20"/>
    </row>
    <row r="97" spans="1:14" x14ac:dyDescent="0.25">
      <c r="A97" s="20"/>
      <c r="B97" s="20"/>
      <c r="C97" s="20"/>
    </row>
    <row r="98" spans="1:14" x14ac:dyDescent="0.25">
      <c r="A98" s="20"/>
      <c r="B98" s="20"/>
      <c r="C98" s="20"/>
    </row>
    <row r="99" spans="1:14" x14ac:dyDescent="0.25">
      <c r="A99" s="20"/>
      <c r="B99" s="20"/>
      <c r="C99" s="20"/>
    </row>
    <row r="100" spans="1:14" x14ac:dyDescent="0.25">
      <c r="A100" s="20"/>
      <c r="B100" s="20"/>
      <c r="C100" s="20"/>
    </row>
    <row r="101" spans="1:14" x14ac:dyDescent="0.25">
      <c r="A101" s="20"/>
      <c r="B101" s="20"/>
      <c r="C101" s="20"/>
    </row>
    <row r="102" spans="1:14" x14ac:dyDescent="0.25">
      <c r="A102" s="20"/>
      <c r="B102" s="20"/>
      <c r="C102" s="20"/>
    </row>
    <row r="103" spans="1:14" x14ac:dyDescent="0.25">
      <c r="A103" s="20"/>
      <c r="B103" s="20"/>
      <c r="C103" s="20"/>
    </row>
    <row r="104" spans="1:14" ht="15.75" x14ac:dyDescent="0.25">
      <c r="A104" s="60" t="s">
        <v>115</v>
      </c>
      <c r="B104" s="60"/>
      <c r="C104" s="60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</row>
    <row r="105" spans="1:14" ht="15.75" x14ac:dyDescent="0.25">
      <c r="A105" s="61" t="s">
        <v>117</v>
      </c>
      <c r="B105" s="61"/>
      <c r="C105" s="61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</row>
    <row r="106" spans="1:14" ht="15.75" x14ac:dyDescent="0.25">
      <c r="A106" s="61" t="s">
        <v>116</v>
      </c>
      <c r="B106" s="61"/>
      <c r="C106" s="61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</row>
  </sheetData>
  <mergeCells count="12">
    <mergeCell ref="A1:C1"/>
    <mergeCell ref="A2:C2"/>
    <mergeCell ref="A4:C4"/>
    <mergeCell ref="A6:C6"/>
    <mergeCell ref="A5:C5"/>
    <mergeCell ref="A3:C3"/>
    <mergeCell ref="B93:C93"/>
    <mergeCell ref="B95:C95"/>
    <mergeCell ref="A104:C104"/>
    <mergeCell ref="A105:C105"/>
    <mergeCell ref="A106:C106"/>
    <mergeCell ref="B94:C94"/>
  </mergeCells>
  <pageMargins left="0.25" right="0.25" top="0.75" bottom="0.75" header="0.3" footer="0.3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1"/>
  <sheetViews>
    <sheetView tabSelected="1" topLeftCell="A19" workbookViewId="0">
      <selection activeCell="M74" sqref="M74"/>
    </sheetView>
  </sheetViews>
  <sheetFormatPr defaultColWidth="11.42578125" defaultRowHeight="15" x14ac:dyDescent="0.25"/>
  <cols>
    <col min="1" max="1" width="49.28515625" bestFit="1" customWidth="1"/>
    <col min="2" max="2" width="14.140625" style="41" bestFit="1" customWidth="1"/>
    <col min="3" max="13" width="13.140625" style="47" bestFit="1" customWidth="1"/>
    <col min="14" max="14" width="14.140625" style="18" bestFit="1" customWidth="1"/>
  </cols>
  <sheetData>
    <row r="1" spans="1:14" ht="18.75" x14ac:dyDescent="0.2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18.75" x14ac:dyDescent="0.25">
      <c r="A2" s="62" t="s">
        <v>105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s="19" customFormat="1" ht="18.75" x14ac:dyDescent="0.25">
      <c r="A3" s="62" t="s">
        <v>104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 ht="18.75" x14ac:dyDescent="0.25">
      <c r="A4" s="62">
        <v>2021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14" ht="15.75" x14ac:dyDescent="0.25">
      <c r="A5" s="63" t="s">
        <v>98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x14ac:dyDescent="0.25">
      <c r="A6" s="59" t="s">
        <v>36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</row>
    <row r="8" spans="1:14" ht="15.75" x14ac:dyDescent="0.25">
      <c r="A8" s="13" t="s">
        <v>0</v>
      </c>
      <c r="B8" s="39" t="s">
        <v>100</v>
      </c>
      <c r="C8" s="39" t="s">
        <v>80</v>
      </c>
      <c r="D8" s="39" t="s">
        <v>111</v>
      </c>
      <c r="E8" s="39" t="s">
        <v>81</v>
      </c>
      <c r="F8" s="39" t="s">
        <v>82</v>
      </c>
      <c r="G8" s="39" t="s">
        <v>83</v>
      </c>
      <c r="H8" s="39" t="s">
        <v>84</v>
      </c>
      <c r="I8" s="39" t="s">
        <v>85</v>
      </c>
      <c r="J8" s="39" t="s">
        <v>86</v>
      </c>
      <c r="K8" s="39" t="s">
        <v>87</v>
      </c>
      <c r="L8" s="39" t="s">
        <v>109</v>
      </c>
      <c r="M8" s="39" t="s">
        <v>88</v>
      </c>
      <c r="N8" s="29" t="s">
        <v>89</v>
      </c>
    </row>
    <row r="9" spans="1:14" x14ac:dyDescent="0.25">
      <c r="A9" s="1" t="s">
        <v>1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16"/>
    </row>
    <row r="10" spans="1:14" x14ac:dyDescent="0.25">
      <c r="A10" s="3" t="s">
        <v>2</v>
      </c>
      <c r="B10" s="41">
        <f>+C10+D10+E10+F10+G10+H10+I10+J10+K10+L10+M10+N10</f>
        <v>36770983.410000004</v>
      </c>
      <c r="C10" s="42">
        <f t="shared" ref="C10:D10" si="0">+C11+C12+C15</f>
        <v>3028874.74</v>
      </c>
      <c r="D10" s="42">
        <f t="shared" si="0"/>
        <v>3001802.24</v>
      </c>
      <c r="E10" s="42">
        <f t="shared" ref="E10:F10" si="1">+E11+E12+E15</f>
        <v>3028874.74</v>
      </c>
      <c r="F10" s="42">
        <f t="shared" si="1"/>
        <v>3033045.74</v>
      </c>
      <c r="G10" s="42">
        <f t="shared" ref="G10:H10" si="2">+G11+G12+G15</f>
        <v>3008045.74</v>
      </c>
      <c r="H10" s="42">
        <f t="shared" si="2"/>
        <v>3034289.24</v>
      </c>
      <c r="I10" s="42">
        <f t="shared" ref="I10:J10" si="3">+I11+I12+I15</f>
        <v>3058019.74</v>
      </c>
      <c r="J10" s="42">
        <f t="shared" si="3"/>
        <v>3093019.74</v>
      </c>
      <c r="K10" s="42">
        <f t="shared" ref="K10" si="4">+K11+K12+K15</f>
        <v>3227164.74</v>
      </c>
      <c r="L10" s="42">
        <f>+L11+L12+L15</f>
        <v>3145506.74</v>
      </c>
      <c r="M10" s="42">
        <f>+M11+M12+M15</f>
        <v>6112340.0099999998</v>
      </c>
      <c r="N10" s="17">
        <f>+N11+N12+N13+N14+N15</f>
        <v>0</v>
      </c>
    </row>
    <row r="11" spans="1:14" x14ac:dyDescent="0.25">
      <c r="A11" s="8" t="s">
        <v>3</v>
      </c>
      <c r="B11" s="43"/>
      <c r="C11" s="44">
        <v>2966000</v>
      </c>
      <c r="D11" s="44">
        <v>2941000</v>
      </c>
      <c r="E11" s="44">
        <v>2966000</v>
      </c>
      <c r="F11" s="44">
        <v>2971000</v>
      </c>
      <c r="G11" s="44">
        <v>2946000</v>
      </c>
      <c r="H11" s="44">
        <v>2971000</v>
      </c>
      <c r="I11" s="44">
        <v>2991000</v>
      </c>
      <c r="J11" s="44">
        <v>3026000</v>
      </c>
      <c r="K11" s="44">
        <v>3156000</v>
      </c>
      <c r="L11" s="44">
        <v>3076000</v>
      </c>
      <c r="M11" s="44">
        <v>6042833.2699999996</v>
      </c>
      <c r="N11" s="28"/>
    </row>
    <row r="12" spans="1:14" x14ac:dyDescent="0.25">
      <c r="A12" s="8" t="s">
        <v>4</v>
      </c>
      <c r="B12" s="43"/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28">
        <v>0</v>
      </c>
    </row>
    <row r="13" spans="1:14" x14ac:dyDescent="0.25">
      <c r="A13" s="8" t="s">
        <v>38</v>
      </c>
      <c r="B13" s="43"/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28">
        <v>0</v>
      </c>
    </row>
    <row r="14" spans="1:14" x14ac:dyDescent="0.25">
      <c r="A14" s="8" t="s">
        <v>5</v>
      </c>
      <c r="B14" s="43"/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28">
        <v>0</v>
      </c>
    </row>
    <row r="15" spans="1:14" x14ac:dyDescent="0.25">
      <c r="A15" s="8" t="s">
        <v>6</v>
      </c>
      <c r="B15" s="43"/>
      <c r="C15" s="44">
        <v>62874.74</v>
      </c>
      <c r="D15" s="44">
        <v>60802.239999999998</v>
      </c>
      <c r="E15" s="44">
        <v>62874.74</v>
      </c>
      <c r="F15" s="44">
        <v>62045.74</v>
      </c>
      <c r="G15" s="44">
        <v>62045.74</v>
      </c>
      <c r="H15" s="44">
        <v>63289.24</v>
      </c>
      <c r="I15" s="44">
        <v>67019.740000000005</v>
      </c>
      <c r="J15" s="44">
        <v>67019.740000000005</v>
      </c>
      <c r="K15" s="44">
        <v>71164.740000000005</v>
      </c>
      <c r="L15" s="44">
        <v>69506.740000000005</v>
      </c>
      <c r="M15" s="44">
        <v>69506.740000000005</v>
      </c>
      <c r="N15" s="28"/>
    </row>
    <row r="16" spans="1:14" x14ac:dyDescent="0.25">
      <c r="A16" s="3" t="s">
        <v>7</v>
      </c>
      <c r="B16" s="41">
        <f>+C16+D16+E16+F16+G16+H16+I16+J16+K16+L16+M16+N16</f>
        <v>2484081.63</v>
      </c>
      <c r="C16" s="42">
        <f t="shared" ref="C16:D16" si="5">+C17+C18+C19+C20+C21+C22+C23+C24+C25</f>
        <v>30766.35</v>
      </c>
      <c r="D16" s="42">
        <f t="shared" si="5"/>
        <v>0</v>
      </c>
      <c r="E16" s="42">
        <f t="shared" ref="E16" si="6">+E17+E18+E19+E20+E21+E22+E23+E24+E25</f>
        <v>30799.73</v>
      </c>
      <c r="F16" s="42">
        <f t="shared" ref="F16:K16" si="7">+F17+F18+F19+F20+F21+F22+F23+F24+F25</f>
        <v>168069.35</v>
      </c>
      <c r="G16" s="42">
        <f t="shared" si="7"/>
        <v>63000.119999999995</v>
      </c>
      <c r="H16" s="42">
        <f t="shared" si="7"/>
        <v>588587.94999999995</v>
      </c>
      <c r="I16" s="42">
        <f t="shared" si="7"/>
        <v>188671.94</v>
      </c>
      <c r="J16" s="42">
        <f t="shared" si="7"/>
        <v>109370.52</v>
      </c>
      <c r="K16" s="42">
        <f t="shared" si="7"/>
        <v>245558.73</v>
      </c>
      <c r="L16" s="42">
        <f>+L17+L18+L19+L20+L21+L22+L23+L24+L25</f>
        <v>693038.13</v>
      </c>
      <c r="M16" s="42">
        <f>+M17+M18+M19+M20+M21+M22+M23+M24+M25</f>
        <v>366218.81</v>
      </c>
      <c r="N16" s="17">
        <f t="shared" ref="N16" si="8">+N17+N18+N19+N20+N21+N22+N23+N24+N25</f>
        <v>0</v>
      </c>
    </row>
    <row r="17" spans="1:14" x14ac:dyDescent="0.25">
      <c r="A17" s="8" t="s">
        <v>8</v>
      </c>
      <c r="B17" s="43"/>
      <c r="C17" s="44">
        <v>30766.35</v>
      </c>
      <c r="D17" s="44"/>
      <c r="E17" s="44">
        <v>30799.73</v>
      </c>
      <c r="F17" s="44">
        <v>30449.08</v>
      </c>
      <c r="G17" s="44">
        <v>30550.12</v>
      </c>
      <c r="H17" s="44">
        <v>30578.240000000002</v>
      </c>
      <c r="I17" s="44">
        <v>30605.52</v>
      </c>
      <c r="J17" s="44">
        <v>30537.08</v>
      </c>
      <c r="K17" s="44">
        <v>30397.53</v>
      </c>
      <c r="L17" s="44">
        <v>30468.13</v>
      </c>
      <c r="M17" s="44">
        <v>30711.49</v>
      </c>
      <c r="N17" s="28"/>
    </row>
    <row r="18" spans="1:14" ht="13.5" customHeight="1" x14ac:dyDescent="0.25">
      <c r="A18" s="8" t="s">
        <v>9</v>
      </c>
      <c r="B18" s="43"/>
      <c r="C18" s="45">
        <v>0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605930</v>
      </c>
      <c r="M18" s="45">
        <v>82600</v>
      </c>
      <c r="N18" s="27">
        <v>0</v>
      </c>
    </row>
    <row r="19" spans="1:14" x14ac:dyDescent="0.25">
      <c r="A19" s="8" t="s">
        <v>10</v>
      </c>
      <c r="B19" s="43"/>
      <c r="C19" s="44">
        <v>0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28">
        <v>0</v>
      </c>
    </row>
    <row r="20" spans="1:14" x14ac:dyDescent="0.25">
      <c r="A20" s="8" t="s">
        <v>11</v>
      </c>
      <c r="B20" s="43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27">
        <v>0</v>
      </c>
    </row>
    <row r="21" spans="1:14" x14ac:dyDescent="0.25">
      <c r="A21" s="8" t="s">
        <v>12</v>
      </c>
      <c r="B21" s="43"/>
      <c r="C21" s="44">
        <v>0</v>
      </c>
      <c r="D21" s="44"/>
      <c r="E21" s="44"/>
      <c r="F21" s="44"/>
      <c r="G21" s="44">
        <v>32450</v>
      </c>
      <c r="H21" s="44">
        <v>174165.58</v>
      </c>
      <c r="I21" s="44">
        <v>34833.120000000003</v>
      </c>
      <c r="J21" s="44">
        <v>0</v>
      </c>
      <c r="K21" s="44">
        <v>0</v>
      </c>
      <c r="L21" s="44">
        <v>56640</v>
      </c>
      <c r="M21" s="44">
        <v>141757.32</v>
      </c>
      <c r="N21" s="28"/>
    </row>
    <row r="22" spans="1:14" x14ac:dyDescent="0.25">
      <c r="A22" s="8" t="s">
        <v>13</v>
      </c>
      <c r="B22" s="43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27"/>
    </row>
    <row r="23" spans="1:14" ht="45" x14ac:dyDescent="0.25">
      <c r="A23" s="8" t="s">
        <v>14</v>
      </c>
      <c r="B23" s="43"/>
      <c r="C23" s="45">
        <v>0</v>
      </c>
      <c r="D23" s="45">
        <v>0</v>
      </c>
      <c r="E23" s="45">
        <v>0</v>
      </c>
      <c r="F23" s="45">
        <v>39000</v>
      </c>
      <c r="G23" s="45">
        <v>0</v>
      </c>
      <c r="H23" s="45">
        <v>0</v>
      </c>
      <c r="I23" s="45">
        <v>0</v>
      </c>
      <c r="J23" s="45">
        <v>78833.440000000002</v>
      </c>
      <c r="K23" s="45">
        <v>0</v>
      </c>
      <c r="L23" s="45">
        <v>0</v>
      </c>
      <c r="M23" s="45">
        <v>0</v>
      </c>
      <c r="N23" s="27">
        <v>0</v>
      </c>
    </row>
    <row r="24" spans="1:14" ht="33" customHeight="1" x14ac:dyDescent="0.25">
      <c r="A24" s="8" t="s">
        <v>15</v>
      </c>
      <c r="B24" s="43"/>
      <c r="C24" s="44">
        <v>0</v>
      </c>
      <c r="D24" s="44"/>
      <c r="E24" s="44"/>
      <c r="F24" s="44">
        <v>98620.27</v>
      </c>
      <c r="G24" s="44">
        <v>0</v>
      </c>
      <c r="H24" s="44">
        <v>383844.13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28"/>
    </row>
    <row r="25" spans="1:14" x14ac:dyDescent="0.25">
      <c r="A25" s="8" t="s">
        <v>39</v>
      </c>
      <c r="B25" s="43"/>
      <c r="C25" s="46"/>
      <c r="D25" s="46"/>
      <c r="E25" s="46"/>
      <c r="F25" s="46"/>
      <c r="G25" s="46"/>
      <c r="H25" s="46"/>
      <c r="I25" s="46">
        <v>123233.3</v>
      </c>
      <c r="J25" s="46"/>
      <c r="K25" s="46">
        <v>215161.2</v>
      </c>
      <c r="L25" s="46">
        <v>0</v>
      </c>
      <c r="M25" s="46">
        <v>111150</v>
      </c>
      <c r="N25" s="30">
        <v>0</v>
      </c>
    </row>
    <row r="26" spans="1:14" x14ac:dyDescent="0.25">
      <c r="A26" s="3" t="s">
        <v>16</v>
      </c>
      <c r="B26" s="41">
        <f>+C26+D26+E26+F26+G26+H26+I26+J26+K26+L26+M26+N26</f>
        <v>11244573.760000002</v>
      </c>
      <c r="C26" s="42">
        <f>+C27</f>
        <v>287640</v>
      </c>
      <c r="D26" s="42">
        <f t="shared" ref="D26:J26" si="9">+D27+D28+D29+D30+D31+D32+D33+D34+D35</f>
        <v>1238400</v>
      </c>
      <c r="E26" s="42">
        <f t="shared" si="9"/>
        <v>839160</v>
      </c>
      <c r="F26" s="42">
        <f t="shared" si="9"/>
        <v>1776291.4000000001</v>
      </c>
      <c r="G26" s="42">
        <f t="shared" si="9"/>
        <v>1035894.04</v>
      </c>
      <c r="H26" s="42">
        <f t="shared" si="9"/>
        <v>940637.16</v>
      </c>
      <c r="I26" s="42">
        <f t="shared" si="9"/>
        <v>-232930</v>
      </c>
      <c r="J26" s="42">
        <f t="shared" si="9"/>
        <v>1355144</v>
      </c>
      <c r="K26" s="42">
        <f t="shared" ref="K26:L26" si="10">+K27+K28+K29+K30+K31+K32+K33+K34+K35</f>
        <v>1636201.25</v>
      </c>
      <c r="L26" s="42">
        <f t="shared" si="10"/>
        <v>784056.26</v>
      </c>
      <c r="M26" s="42">
        <f t="shared" ref="M26" si="11">+M27+M28+M29+M30+M31+M32+M33+M34+M35</f>
        <v>1584079.6500000001</v>
      </c>
      <c r="N26" s="17">
        <f t="shared" ref="N26" si="12">+N27+N28+N29+N31+N32+N33+N34+N35</f>
        <v>0</v>
      </c>
    </row>
    <row r="27" spans="1:14" ht="17.25" customHeight="1" x14ac:dyDescent="0.25">
      <c r="A27" s="8" t="s">
        <v>17</v>
      </c>
      <c r="B27" s="43"/>
      <c r="C27" s="44">
        <v>287640</v>
      </c>
      <c r="D27" s="44">
        <v>338400</v>
      </c>
      <c r="E27" s="44">
        <v>389160</v>
      </c>
      <c r="F27" s="44">
        <v>436876.96</v>
      </c>
      <c r="G27" s="44">
        <v>351540</v>
      </c>
      <c r="H27" s="44">
        <v>351540</v>
      </c>
      <c r="I27" s="44">
        <v>368280</v>
      </c>
      <c r="J27" s="44">
        <v>351540</v>
      </c>
      <c r="K27" s="44">
        <v>450840</v>
      </c>
      <c r="L27" s="44">
        <v>406682.52</v>
      </c>
      <c r="M27" s="44">
        <v>477048</v>
      </c>
      <c r="N27" s="28"/>
    </row>
    <row r="28" spans="1:14" x14ac:dyDescent="0.25">
      <c r="A28" s="8" t="s">
        <v>18</v>
      </c>
      <c r="B28" s="43"/>
      <c r="C28" s="46"/>
      <c r="D28" s="46"/>
      <c r="E28" s="46"/>
      <c r="F28" s="46">
        <v>6870.17</v>
      </c>
      <c r="G28" s="46">
        <v>2354.11</v>
      </c>
      <c r="H28" s="46">
        <v>46256</v>
      </c>
      <c r="I28" s="46">
        <v>0</v>
      </c>
      <c r="J28" s="46">
        <v>0</v>
      </c>
      <c r="K28" s="46">
        <v>0</v>
      </c>
      <c r="L28" s="46">
        <v>112389.1</v>
      </c>
      <c r="M28" s="46">
        <v>37170</v>
      </c>
      <c r="N28" s="30"/>
    </row>
    <row r="29" spans="1:14" x14ac:dyDescent="0.25">
      <c r="A29" s="8" t="s">
        <v>19</v>
      </c>
      <c r="B29" s="43"/>
      <c r="C29" s="46"/>
      <c r="D29" s="46"/>
      <c r="E29" s="46"/>
      <c r="F29" s="46">
        <v>845472.95</v>
      </c>
      <c r="G29" s="46">
        <v>113383.89</v>
      </c>
      <c r="H29" s="46">
        <v>2040.51</v>
      </c>
      <c r="I29" s="46">
        <v>-601210</v>
      </c>
      <c r="J29" s="46">
        <v>103604</v>
      </c>
      <c r="K29" s="46">
        <v>735361.25</v>
      </c>
      <c r="L29" s="46">
        <v>-479955.51</v>
      </c>
      <c r="M29" s="46">
        <v>53100</v>
      </c>
      <c r="N29" s="30"/>
    </row>
    <row r="30" spans="1:14" x14ac:dyDescent="0.25">
      <c r="A30" s="8" t="s">
        <v>20</v>
      </c>
      <c r="B30" s="43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30"/>
    </row>
    <row r="31" spans="1:14" ht="30" x14ac:dyDescent="0.25">
      <c r="A31" s="8" t="s">
        <v>21</v>
      </c>
      <c r="B31" s="43"/>
      <c r="C31" s="46"/>
      <c r="D31" s="46">
        <v>0</v>
      </c>
      <c r="E31" s="46">
        <v>0</v>
      </c>
      <c r="F31" s="46">
        <v>472</v>
      </c>
      <c r="G31" s="46">
        <v>41842.800000000003</v>
      </c>
      <c r="H31" s="46">
        <v>0</v>
      </c>
      <c r="I31" s="46">
        <v>0</v>
      </c>
      <c r="J31" s="46">
        <v>0</v>
      </c>
      <c r="K31" s="46">
        <v>0</v>
      </c>
      <c r="L31" s="46">
        <v>40379.599999999999</v>
      </c>
      <c r="M31" s="46">
        <v>40680.51</v>
      </c>
      <c r="N31" s="30">
        <v>0</v>
      </c>
    </row>
    <row r="32" spans="1:14" ht="30" x14ac:dyDescent="0.25">
      <c r="A32" s="8" t="s">
        <v>22</v>
      </c>
      <c r="B32" s="43"/>
      <c r="C32" s="46"/>
      <c r="D32" s="46"/>
      <c r="E32" s="46"/>
      <c r="F32" s="46"/>
      <c r="G32" s="46"/>
      <c r="H32" s="46"/>
      <c r="I32" s="46"/>
      <c r="J32" s="46"/>
      <c r="K32" s="46"/>
      <c r="L32" s="46">
        <v>49648.5</v>
      </c>
      <c r="M32" s="46">
        <v>49571.79</v>
      </c>
      <c r="N32" s="30">
        <v>0</v>
      </c>
    </row>
    <row r="33" spans="1:14" ht="30" x14ac:dyDescent="0.25">
      <c r="A33" s="8" t="s">
        <v>23</v>
      </c>
      <c r="B33" s="43"/>
      <c r="C33" s="46"/>
      <c r="D33" s="46">
        <v>900000</v>
      </c>
      <c r="E33" s="46">
        <v>450000</v>
      </c>
      <c r="F33" s="46">
        <v>484389.32</v>
      </c>
      <c r="G33" s="46">
        <v>450000</v>
      </c>
      <c r="H33" s="46">
        <v>537714.36</v>
      </c>
      <c r="I33" s="46">
        <v>0</v>
      </c>
      <c r="J33" s="46">
        <v>900000</v>
      </c>
      <c r="K33" s="46">
        <v>450000</v>
      </c>
      <c r="L33" s="46">
        <v>450000</v>
      </c>
      <c r="M33" s="46">
        <v>645036.06000000006</v>
      </c>
      <c r="N33" s="30"/>
    </row>
    <row r="34" spans="1:14" ht="30" x14ac:dyDescent="0.25">
      <c r="A34" s="8" t="s">
        <v>40</v>
      </c>
      <c r="B34" s="43"/>
      <c r="C34" s="46">
        <v>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30">
        <v>0</v>
      </c>
    </row>
    <row r="35" spans="1:14" x14ac:dyDescent="0.25">
      <c r="A35" s="8" t="s">
        <v>24</v>
      </c>
      <c r="B35" s="43"/>
      <c r="C35" s="46"/>
      <c r="D35" s="46"/>
      <c r="E35" s="46"/>
      <c r="F35" s="46">
        <v>2210</v>
      </c>
      <c r="G35" s="46">
        <v>76773.240000000005</v>
      </c>
      <c r="H35" s="46">
        <v>3086.29</v>
      </c>
      <c r="I35" s="46">
        <v>0</v>
      </c>
      <c r="J35" s="46">
        <v>0</v>
      </c>
      <c r="K35" s="46">
        <v>0</v>
      </c>
      <c r="L35" s="46">
        <v>204912.05</v>
      </c>
      <c r="M35" s="46">
        <v>281473.28999999998</v>
      </c>
      <c r="N35" s="30"/>
    </row>
    <row r="36" spans="1:14" x14ac:dyDescent="0.25">
      <c r="A36" s="3" t="s">
        <v>25</v>
      </c>
      <c r="B36" s="41">
        <f>+C36+D36+E36+F36+G36+H36+I36+J36+K36+L36+M36+N36</f>
        <v>100000</v>
      </c>
      <c r="C36" s="42">
        <f t="shared" ref="C36:D36" si="13">+C37+C43</f>
        <v>25000</v>
      </c>
      <c r="D36" s="42">
        <f t="shared" si="13"/>
        <v>0</v>
      </c>
      <c r="E36" s="42">
        <f t="shared" ref="E36:F36" si="14">+E37+E43</f>
        <v>0</v>
      </c>
      <c r="F36" s="42">
        <f t="shared" si="14"/>
        <v>25000</v>
      </c>
      <c r="G36" s="42">
        <f t="shared" ref="G36:H36" si="15">+G37+G43</f>
        <v>0</v>
      </c>
      <c r="H36" s="42">
        <f t="shared" si="15"/>
        <v>0</v>
      </c>
      <c r="I36" s="42">
        <f t="shared" ref="I36:J36" si="16">+I37+I43</f>
        <v>25000</v>
      </c>
      <c r="J36" s="42">
        <f t="shared" si="16"/>
        <v>0</v>
      </c>
      <c r="K36" s="42">
        <f t="shared" ref="K36:L36" si="17">+K37+K43</f>
        <v>0</v>
      </c>
      <c r="L36" s="42">
        <f t="shared" si="17"/>
        <v>25000</v>
      </c>
      <c r="M36" s="42">
        <f t="shared" ref="M36" si="18">+M37+M43</f>
        <v>0</v>
      </c>
      <c r="N36" s="17">
        <f t="shared" ref="N36" si="19">+N37+N43</f>
        <v>0</v>
      </c>
    </row>
    <row r="37" spans="1:14" ht="28.5" customHeight="1" x14ac:dyDescent="0.25">
      <c r="A37" s="8" t="s">
        <v>26</v>
      </c>
      <c r="B37" s="43"/>
      <c r="C37" s="44">
        <v>25000</v>
      </c>
      <c r="D37" s="44">
        <v>0</v>
      </c>
      <c r="E37" s="44">
        <v>0</v>
      </c>
      <c r="F37" s="44">
        <v>25000</v>
      </c>
      <c r="G37" s="44">
        <v>0</v>
      </c>
      <c r="H37" s="44">
        <v>0</v>
      </c>
      <c r="I37" s="44">
        <v>25000</v>
      </c>
      <c r="J37" s="44">
        <v>0</v>
      </c>
      <c r="K37" s="44">
        <v>0</v>
      </c>
      <c r="L37" s="44">
        <v>25000</v>
      </c>
      <c r="M37" s="44"/>
      <c r="N37" s="28">
        <v>0</v>
      </c>
    </row>
    <row r="38" spans="1:14" ht="30" x14ac:dyDescent="0.25">
      <c r="A38" s="8" t="s">
        <v>41</v>
      </c>
      <c r="B38" s="43">
        <f t="shared" ref="B38:B73" si="20">+C38+D38+E38+F38+G38</f>
        <v>0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27"/>
    </row>
    <row r="39" spans="1:14" ht="30" x14ac:dyDescent="0.25">
      <c r="A39" s="8" t="s">
        <v>42</v>
      </c>
      <c r="B39" s="43">
        <f t="shared" si="20"/>
        <v>0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27"/>
    </row>
    <row r="40" spans="1:14" ht="30" x14ac:dyDescent="0.25">
      <c r="A40" s="8" t="s">
        <v>43</v>
      </c>
      <c r="B40" s="43">
        <f t="shared" si="20"/>
        <v>0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27"/>
    </row>
    <row r="41" spans="1:14" ht="30" x14ac:dyDescent="0.25">
      <c r="A41" s="8" t="s">
        <v>44</v>
      </c>
      <c r="B41" s="43">
        <f t="shared" si="20"/>
        <v>0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27"/>
    </row>
    <row r="42" spans="1:14" ht="30" x14ac:dyDescent="0.25">
      <c r="A42" s="8" t="s">
        <v>27</v>
      </c>
      <c r="B42" s="43">
        <f t="shared" si="20"/>
        <v>0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27"/>
    </row>
    <row r="43" spans="1:14" ht="30" x14ac:dyDescent="0.25">
      <c r="A43" s="8" t="s">
        <v>45</v>
      </c>
      <c r="B43" s="43">
        <f t="shared" si="20"/>
        <v>0</v>
      </c>
      <c r="C43" s="47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18">
        <v>0</v>
      </c>
    </row>
    <row r="44" spans="1:14" x14ac:dyDescent="0.25">
      <c r="A44" s="3" t="s">
        <v>46</v>
      </c>
      <c r="B44" s="43">
        <f t="shared" si="20"/>
        <v>0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17"/>
    </row>
    <row r="45" spans="1:14" ht="30" x14ac:dyDescent="0.25">
      <c r="A45" s="8" t="s">
        <v>47</v>
      </c>
      <c r="B45" s="43">
        <f t="shared" si="20"/>
        <v>0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30"/>
    </row>
    <row r="46" spans="1:14" ht="30" x14ac:dyDescent="0.25">
      <c r="A46" s="8" t="s">
        <v>48</v>
      </c>
      <c r="B46" s="43">
        <f t="shared" si="20"/>
        <v>0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30"/>
    </row>
    <row r="47" spans="1:14" ht="30" x14ac:dyDescent="0.25">
      <c r="A47" s="8" t="s">
        <v>49</v>
      </c>
      <c r="B47" s="43">
        <f t="shared" si="20"/>
        <v>0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30"/>
    </row>
    <row r="48" spans="1:14" ht="30" x14ac:dyDescent="0.25">
      <c r="A48" s="8" t="s">
        <v>50</v>
      </c>
      <c r="B48" s="43">
        <f t="shared" si="20"/>
        <v>0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30"/>
    </row>
    <row r="49" spans="1:15" ht="30" x14ac:dyDescent="0.25">
      <c r="A49" s="8" t="s">
        <v>51</v>
      </c>
      <c r="B49" s="43">
        <f t="shared" si="20"/>
        <v>0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30"/>
    </row>
    <row r="50" spans="1:15" ht="30" x14ac:dyDescent="0.25">
      <c r="A50" s="8" t="s">
        <v>52</v>
      </c>
      <c r="B50" s="43">
        <f t="shared" si="20"/>
        <v>0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30"/>
    </row>
    <row r="51" spans="1:15" ht="30" x14ac:dyDescent="0.25">
      <c r="A51" s="8" t="s">
        <v>53</v>
      </c>
      <c r="B51" s="43">
        <f t="shared" si="20"/>
        <v>0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30"/>
    </row>
    <row r="52" spans="1:15" x14ac:dyDescent="0.25">
      <c r="A52" s="3" t="s">
        <v>28</v>
      </c>
      <c r="B52" s="41">
        <f>+C52+D52+E52+F52+G52+H52+I52+J52+K52+L52+M52+N52</f>
        <v>76735.64</v>
      </c>
      <c r="C52" s="42">
        <f>+C53+C54+C55+C56+C57+C58+C59+C60+C61</f>
        <v>0</v>
      </c>
      <c r="D52" s="42">
        <f t="shared" ref="D52:O52" si="21">+D53+D54+D55+D56+D57+D58+D59+D60+D61</f>
        <v>0</v>
      </c>
      <c r="E52" s="42">
        <f t="shared" si="21"/>
        <v>0</v>
      </c>
      <c r="F52" s="42">
        <f t="shared" si="21"/>
        <v>0</v>
      </c>
      <c r="G52" s="42">
        <f t="shared" si="21"/>
        <v>0</v>
      </c>
      <c r="H52" s="42">
        <f t="shared" si="21"/>
        <v>56734.64</v>
      </c>
      <c r="I52" s="42">
        <f t="shared" ref="I52:J52" si="22">+I53+I54+I55+I56+I57+I58+I59+I60+I61</f>
        <v>0</v>
      </c>
      <c r="J52" s="42">
        <f t="shared" si="22"/>
        <v>0</v>
      </c>
      <c r="K52" s="42">
        <f t="shared" ref="K52:L52" si="23">+K53+K54+K55+K56+K57+K58+K59+K60+K61</f>
        <v>0</v>
      </c>
      <c r="L52" s="42">
        <f t="shared" si="23"/>
        <v>0</v>
      </c>
      <c r="M52" s="42">
        <f t="shared" ref="M52" si="24">+M53+M54+M55+M56+M57+M58+M59+M60+M61</f>
        <v>20001</v>
      </c>
      <c r="N52" s="42">
        <f t="shared" si="21"/>
        <v>0</v>
      </c>
      <c r="O52" s="42">
        <f t="shared" si="21"/>
        <v>0</v>
      </c>
    </row>
    <row r="53" spans="1:15" x14ac:dyDescent="0.25">
      <c r="A53" s="8" t="s">
        <v>29</v>
      </c>
      <c r="B53" s="43">
        <v>0</v>
      </c>
      <c r="C53" s="46"/>
      <c r="D53" s="46"/>
      <c r="E53" s="46"/>
      <c r="F53" s="46"/>
      <c r="G53" s="46"/>
      <c r="H53" s="46">
        <v>56734.64</v>
      </c>
      <c r="I53" s="46">
        <v>0</v>
      </c>
      <c r="J53" s="46">
        <v>0</v>
      </c>
      <c r="K53" s="46">
        <v>0</v>
      </c>
      <c r="L53" s="46">
        <v>0</v>
      </c>
      <c r="M53" s="46">
        <v>20001</v>
      </c>
      <c r="N53" s="30"/>
    </row>
    <row r="54" spans="1:15" ht="30" x14ac:dyDescent="0.25">
      <c r="A54" s="8" t="s">
        <v>30</v>
      </c>
      <c r="B54" s="43">
        <v>0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30">
        <v>0</v>
      </c>
    </row>
    <row r="55" spans="1:15" ht="30" x14ac:dyDescent="0.25">
      <c r="A55" s="8" t="s">
        <v>31</v>
      </c>
      <c r="B55" s="43">
        <f t="shared" si="20"/>
        <v>0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30"/>
    </row>
    <row r="56" spans="1:15" ht="30" x14ac:dyDescent="0.25">
      <c r="A56" s="8" t="s">
        <v>32</v>
      </c>
      <c r="B56" s="43">
        <f t="shared" si="20"/>
        <v>0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30"/>
    </row>
    <row r="57" spans="1:15" ht="30" x14ac:dyDescent="0.25">
      <c r="A57" s="8" t="s">
        <v>33</v>
      </c>
      <c r="B57" s="43">
        <f t="shared" si="20"/>
        <v>0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30"/>
    </row>
    <row r="58" spans="1:15" x14ac:dyDescent="0.25">
      <c r="A58" s="8" t="s">
        <v>54</v>
      </c>
      <c r="B58" s="43">
        <f t="shared" si="20"/>
        <v>0</v>
      </c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30"/>
    </row>
    <row r="59" spans="1:15" x14ac:dyDescent="0.25">
      <c r="A59" s="8" t="s">
        <v>55</v>
      </c>
      <c r="B59" s="43">
        <f t="shared" si="20"/>
        <v>0</v>
      </c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30"/>
    </row>
    <row r="60" spans="1:15" x14ac:dyDescent="0.25">
      <c r="A60" s="8" t="s">
        <v>34</v>
      </c>
      <c r="B60" s="43">
        <f t="shared" si="20"/>
        <v>0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30"/>
    </row>
    <row r="61" spans="1:15" ht="30" x14ac:dyDescent="0.25">
      <c r="A61" s="8" t="s">
        <v>56</v>
      </c>
      <c r="B61" s="43">
        <f t="shared" si="20"/>
        <v>0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30"/>
    </row>
    <row r="62" spans="1:15" x14ac:dyDescent="0.25">
      <c r="A62" s="3" t="s">
        <v>57</v>
      </c>
      <c r="B62" s="41">
        <f>+C62+D62+E62+F62+G62+H62+I62+J62+K62+L62+M62+N62</f>
        <v>0</v>
      </c>
      <c r="C62" s="42"/>
      <c r="D62" s="42">
        <f t="shared" ref="D62" si="25">+D63+D64+D65+D66</f>
        <v>0</v>
      </c>
      <c r="E62" s="42">
        <f t="shared" ref="E62:F62" si="26">+E63+E64+E65+E66</f>
        <v>0</v>
      </c>
      <c r="F62" s="42">
        <f t="shared" si="26"/>
        <v>0</v>
      </c>
      <c r="G62" s="42">
        <f t="shared" ref="G62:H62" si="27">+G63+G64+G65+G66</f>
        <v>0</v>
      </c>
      <c r="H62" s="42">
        <f t="shared" si="27"/>
        <v>0</v>
      </c>
      <c r="I62" s="42">
        <f t="shared" ref="I62:J62" si="28">+I63+I64+I65+I66</f>
        <v>0</v>
      </c>
      <c r="J62" s="42">
        <f t="shared" si="28"/>
        <v>0</v>
      </c>
      <c r="K62" s="42">
        <f t="shared" ref="K62:L62" si="29">+K63+K64+K65+K66</f>
        <v>0</v>
      </c>
      <c r="L62" s="42">
        <f t="shared" si="29"/>
        <v>0</v>
      </c>
      <c r="M62" s="42">
        <f t="shared" ref="M62" si="30">+M63+M64+M65+M66</f>
        <v>0</v>
      </c>
      <c r="N62" s="17">
        <f t="shared" ref="N62" si="31">+N63+N64+N65+N66</f>
        <v>0</v>
      </c>
    </row>
    <row r="63" spans="1:15" x14ac:dyDescent="0.25">
      <c r="A63" s="8" t="s">
        <v>58</v>
      </c>
      <c r="B63" s="43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30"/>
    </row>
    <row r="64" spans="1:15" x14ac:dyDescent="0.25">
      <c r="A64" s="8" t="s">
        <v>59</v>
      </c>
      <c r="B64" s="43">
        <f t="shared" si="20"/>
        <v>0</v>
      </c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30"/>
    </row>
    <row r="65" spans="1:14" ht="30" x14ac:dyDescent="0.25">
      <c r="A65" s="8" t="s">
        <v>60</v>
      </c>
      <c r="B65" s="43">
        <f t="shared" si="20"/>
        <v>0</v>
      </c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30"/>
    </row>
    <row r="66" spans="1:14" ht="45" x14ac:dyDescent="0.25">
      <c r="A66" s="8" t="s">
        <v>61</v>
      </c>
      <c r="B66" s="43">
        <f t="shared" si="20"/>
        <v>0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30"/>
    </row>
    <row r="67" spans="1:14" ht="30" x14ac:dyDescent="0.25">
      <c r="A67" s="3" t="s">
        <v>62</v>
      </c>
      <c r="B67" s="43">
        <f t="shared" si="20"/>
        <v>0</v>
      </c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17"/>
    </row>
    <row r="68" spans="1:14" x14ac:dyDescent="0.25">
      <c r="A68" s="8" t="s">
        <v>63</v>
      </c>
      <c r="B68" s="43">
        <f t="shared" si="20"/>
        <v>0</v>
      </c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30"/>
    </row>
    <row r="69" spans="1:14" ht="30" x14ac:dyDescent="0.25">
      <c r="A69" s="8" t="s">
        <v>64</v>
      </c>
      <c r="B69" s="43">
        <f t="shared" si="20"/>
        <v>0</v>
      </c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30"/>
    </row>
    <row r="70" spans="1:14" x14ac:dyDescent="0.25">
      <c r="A70" s="3" t="s">
        <v>65</v>
      </c>
      <c r="B70" s="43">
        <f t="shared" si="20"/>
        <v>0</v>
      </c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17"/>
    </row>
    <row r="71" spans="1:14" x14ac:dyDescent="0.25">
      <c r="A71" s="8" t="s">
        <v>66</v>
      </c>
      <c r="B71" s="43">
        <f t="shared" si="20"/>
        <v>0</v>
      </c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30"/>
    </row>
    <row r="72" spans="1:14" x14ac:dyDescent="0.25">
      <c r="A72" s="8" t="s">
        <v>67</v>
      </c>
      <c r="B72" s="43">
        <f t="shared" si="20"/>
        <v>0</v>
      </c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30"/>
    </row>
    <row r="73" spans="1:14" ht="30" x14ac:dyDescent="0.25">
      <c r="A73" s="8" t="s">
        <v>68</v>
      </c>
      <c r="B73" s="43">
        <f t="shared" si="20"/>
        <v>0</v>
      </c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30"/>
    </row>
    <row r="74" spans="1:14" x14ac:dyDescent="0.25">
      <c r="A74" s="10" t="s">
        <v>35</v>
      </c>
      <c r="B74" s="48">
        <f>+B70+B67+B62+B52+B44+B36+B26+B16+B10</f>
        <v>50676374.440000005</v>
      </c>
      <c r="C74" s="49">
        <f>+C10+C16+C26+C36</f>
        <v>3372281.0900000003</v>
      </c>
      <c r="D74" s="49">
        <f>+D62+D36+D26+D16+D10</f>
        <v>4240202.24</v>
      </c>
      <c r="E74" s="49">
        <f>+E62+E36+E26+E16+E10</f>
        <v>3898834.47</v>
      </c>
      <c r="F74" s="49">
        <f>+F62+F36+F26+F16+F10</f>
        <v>5002406.49</v>
      </c>
      <c r="G74" s="49">
        <f>+G62+G36+G26+G16+G10</f>
        <v>4106939.9000000004</v>
      </c>
      <c r="H74" s="49">
        <f t="shared" ref="H74:M74" si="32">+H70+H67+H62+H52+H44+H36+H26+H16+H10</f>
        <v>4620248.99</v>
      </c>
      <c r="I74" s="49">
        <f t="shared" si="32"/>
        <v>3038761.68</v>
      </c>
      <c r="J74" s="49">
        <f t="shared" si="32"/>
        <v>4557534.26</v>
      </c>
      <c r="K74" s="49">
        <f t="shared" si="32"/>
        <v>5108924.7200000007</v>
      </c>
      <c r="L74" s="49">
        <f t="shared" si="32"/>
        <v>4647601.1300000008</v>
      </c>
      <c r="M74" s="49">
        <f t="shared" si="32"/>
        <v>8082639.4699999997</v>
      </c>
      <c r="N74" s="31">
        <f t="shared" ref="N74" si="33">+N62+N52+N36+N26+N16+N10</f>
        <v>0</v>
      </c>
    </row>
    <row r="75" spans="1:14" x14ac:dyDescent="0.25">
      <c r="A75" s="5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30"/>
    </row>
    <row r="76" spans="1:14" x14ac:dyDescent="0.25">
      <c r="A76" s="1" t="s">
        <v>69</v>
      </c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32"/>
    </row>
    <row r="77" spans="1:14" x14ac:dyDescent="0.25">
      <c r="A77" s="3" t="s">
        <v>70</v>
      </c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17"/>
    </row>
    <row r="78" spans="1:14" ht="30" x14ac:dyDescent="0.25">
      <c r="A78" s="8" t="s">
        <v>71</v>
      </c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30"/>
    </row>
    <row r="79" spans="1:14" ht="30" x14ac:dyDescent="0.25">
      <c r="A79" s="8" t="s">
        <v>72</v>
      </c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30"/>
    </row>
    <row r="80" spans="1:14" x14ac:dyDescent="0.25">
      <c r="A80" s="3" t="s">
        <v>73</v>
      </c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17"/>
    </row>
    <row r="81" spans="1:14" x14ac:dyDescent="0.25">
      <c r="A81" s="8" t="s">
        <v>74</v>
      </c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30"/>
    </row>
    <row r="82" spans="1:14" x14ac:dyDescent="0.25">
      <c r="A82" s="8" t="s">
        <v>75</v>
      </c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30"/>
    </row>
    <row r="83" spans="1:14" x14ac:dyDescent="0.25">
      <c r="A83" s="3" t="s">
        <v>76</v>
      </c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17"/>
    </row>
    <row r="84" spans="1:14" ht="30" x14ac:dyDescent="0.25">
      <c r="A84" s="8" t="s">
        <v>77</v>
      </c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30"/>
    </row>
    <row r="85" spans="1:14" x14ac:dyDescent="0.25">
      <c r="A85" s="10" t="s">
        <v>78</v>
      </c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33"/>
    </row>
    <row r="87" spans="1:14" ht="15.75" x14ac:dyDescent="0.25">
      <c r="A87" s="11" t="s">
        <v>79</v>
      </c>
      <c r="B87" s="52">
        <f>+B74</f>
        <v>50676374.440000005</v>
      </c>
      <c r="C87" s="53">
        <f>+C10+C16+C26+C36</f>
        <v>3372281.0900000003</v>
      </c>
      <c r="D87" s="53">
        <f t="shared" ref="D87" si="34">+D62+D52+D36+D26+D16+D10</f>
        <v>4240202.24</v>
      </c>
      <c r="E87" s="53">
        <f t="shared" ref="E87:F87" si="35">+E62+E52+E36+E26+E16+E10</f>
        <v>3898834.47</v>
      </c>
      <c r="F87" s="53">
        <f t="shared" si="35"/>
        <v>5002406.49</v>
      </c>
      <c r="G87" s="53">
        <f t="shared" ref="G87:H87" si="36">+G62+G52+G36+G26+G16+G10</f>
        <v>4106939.9000000004</v>
      </c>
      <c r="H87" s="53">
        <f t="shared" si="36"/>
        <v>4620248.99</v>
      </c>
      <c r="I87" s="53">
        <f t="shared" ref="I87:J87" si="37">+I62+I52+I36+I26+I16+I10</f>
        <v>3038761.68</v>
      </c>
      <c r="J87" s="53">
        <f t="shared" si="37"/>
        <v>4557534.26</v>
      </c>
      <c r="K87" s="53">
        <f t="shared" ref="K87:L87" si="38">+K62+K52+K36+K26+K16+K10</f>
        <v>5108924.7200000007</v>
      </c>
      <c r="L87" s="53">
        <f t="shared" si="38"/>
        <v>4647601.1300000008</v>
      </c>
      <c r="M87" s="53">
        <f t="shared" ref="M87" si="39">+M62+M52+M36+M26+M16+M10</f>
        <v>8082639.4699999997</v>
      </c>
      <c r="N87" s="34">
        <f t="shared" ref="N87" si="40">+N62+N52+N36+N26+N16+N10</f>
        <v>0</v>
      </c>
    </row>
    <row r="88" spans="1:14" x14ac:dyDescent="0.25">
      <c r="A88" t="s">
        <v>110</v>
      </c>
    </row>
    <row r="89" spans="1:14" x14ac:dyDescent="0.25">
      <c r="A89" t="s">
        <v>95</v>
      </c>
    </row>
    <row r="90" spans="1:14" x14ac:dyDescent="0.25">
      <c r="A90" t="s">
        <v>96</v>
      </c>
    </row>
    <row r="100" spans="1:14" ht="15.75" x14ac:dyDescent="0.25">
      <c r="A100" s="23" t="s">
        <v>106</v>
      </c>
      <c r="B100" s="54"/>
      <c r="C100" s="55"/>
      <c r="D100" s="55"/>
      <c r="E100" s="55"/>
      <c r="F100" s="55"/>
      <c r="G100" s="55"/>
      <c r="H100" s="55"/>
      <c r="I100" s="55"/>
      <c r="J100" s="58" t="s">
        <v>119</v>
      </c>
      <c r="K100" s="58"/>
      <c r="L100" s="58"/>
      <c r="M100" s="58"/>
      <c r="N100" s="24"/>
    </row>
    <row r="101" spans="1:14" ht="15.75" x14ac:dyDescent="0.25">
      <c r="A101" s="25" t="s">
        <v>107</v>
      </c>
      <c r="B101" s="54"/>
      <c r="C101" s="55"/>
      <c r="D101" s="55"/>
      <c r="E101" s="55"/>
      <c r="F101" s="55"/>
      <c r="G101" s="55"/>
      <c r="H101" s="55"/>
      <c r="I101" s="55"/>
      <c r="J101" s="59" t="s">
        <v>120</v>
      </c>
      <c r="K101" s="59"/>
      <c r="L101" s="59"/>
      <c r="M101" s="59"/>
      <c r="N101" s="24"/>
    </row>
    <row r="102" spans="1:14" ht="15.75" x14ac:dyDescent="0.25">
      <c r="A102" s="25" t="s">
        <v>108</v>
      </c>
      <c r="B102" s="54"/>
      <c r="C102" s="55"/>
      <c r="D102" s="55"/>
      <c r="E102" s="55"/>
      <c r="F102" s="55"/>
      <c r="G102" s="55"/>
      <c r="H102" s="55"/>
      <c r="I102" s="55"/>
      <c r="J102" s="59" t="s">
        <v>121</v>
      </c>
      <c r="K102" s="59"/>
      <c r="L102" s="59"/>
      <c r="M102" s="59"/>
      <c r="N102" s="24"/>
    </row>
    <row r="103" spans="1:14" ht="15.75" x14ac:dyDescent="0.25">
      <c r="A103" s="24"/>
      <c r="B103" s="54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35"/>
    </row>
    <row r="104" spans="1:14" ht="15.75" x14ac:dyDescent="0.25">
      <c r="A104" s="26"/>
      <c r="B104" s="56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36"/>
    </row>
    <row r="105" spans="1:14" ht="15.75" x14ac:dyDescent="0.25">
      <c r="A105" s="26"/>
      <c r="B105" s="56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36"/>
    </row>
    <row r="106" spans="1:14" ht="15.75" x14ac:dyDescent="0.25">
      <c r="A106" s="26"/>
      <c r="B106" s="56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36"/>
    </row>
    <row r="107" spans="1:14" ht="15.75" x14ac:dyDescent="0.25">
      <c r="A107" s="60" t="s">
        <v>115</v>
      </c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</row>
    <row r="108" spans="1:14" ht="15.75" x14ac:dyDescent="0.25">
      <c r="A108" s="61" t="s">
        <v>118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</row>
    <row r="109" spans="1:14" ht="15.75" x14ac:dyDescent="0.25">
      <c r="A109" s="61" t="s">
        <v>116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</row>
    <row r="110" spans="1:14" ht="15.75" x14ac:dyDescent="0.25">
      <c r="A110" s="24"/>
      <c r="B110" s="54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35"/>
    </row>
    <row r="111" spans="1:14" ht="15.75" x14ac:dyDescent="0.25">
      <c r="A111" s="24"/>
      <c r="B111" s="54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35"/>
    </row>
  </sheetData>
  <mergeCells count="12">
    <mergeCell ref="A107:N107"/>
    <mergeCell ref="A108:N108"/>
    <mergeCell ref="A109:N109"/>
    <mergeCell ref="A1:N1"/>
    <mergeCell ref="A2:N2"/>
    <mergeCell ref="A4:N4"/>
    <mergeCell ref="A5:N5"/>
    <mergeCell ref="A6:N6"/>
    <mergeCell ref="A3:N3"/>
    <mergeCell ref="J101:M101"/>
    <mergeCell ref="J102:M102"/>
    <mergeCell ref="J100:M100"/>
  </mergeCells>
  <pageMargins left="0.7" right="0.7" top="0.75" bottom="0.75" header="0.3" footer="0.3"/>
  <pageSetup scale="53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Plantilla Presupuesto 2021</vt:lpstr>
      <vt:lpstr>Plantilla Ejecucion Actual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Gènesis Flores</cp:lastModifiedBy>
  <cp:lastPrinted>2021-09-29T15:32:04Z</cp:lastPrinted>
  <dcterms:created xsi:type="dcterms:W3CDTF">2018-04-17T18:57:16Z</dcterms:created>
  <dcterms:modified xsi:type="dcterms:W3CDTF">2021-12-08T21:06:43Z</dcterms:modified>
</cp:coreProperties>
</file>