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Plantilla Ejecucion Actua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4" l="1"/>
  <c r="L10" i="4"/>
  <c r="L62" i="4"/>
  <c r="L52" i="4"/>
  <c r="L36" i="4"/>
  <c r="L26" i="4"/>
  <c r="L74" i="4" l="1"/>
  <c r="L87" i="4"/>
  <c r="K62" i="4"/>
  <c r="K52" i="4"/>
  <c r="K36" i="4"/>
  <c r="K26" i="4"/>
  <c r="K16" i="4"/>
  <c r="K10" i="4"/>
  <c r="K74" i="4" l="1"/>
  <c r="K87" i="4"/>
  <c r="J62" i="4"/>
  <c r="J52" i="4"/>
  <c r="J36" i="4"/>
  <c r="J26" i="4"/>
  <c r="J16" i="4"/>
  <c r="J10" i="4"/>
  <c r="J74" i="4" l="1"/>
  <c r="J87" i="4"/>
  <c r="I62" i="4"/>
  <c r="I52" i="4"/>
  <c r="I36" i="4"/>
  <c r="I26" i="4"/>
  <c r="I16" i="4"/>
  <c r="I10" i="4"/>
  <c r="I74" i="4" l="1"/>
  <c r="I87" i="4"/>
  <c r="H74" i="4"/>
  <c r="G74" i="4"/>
  <c r="O52" i="4"/>
  <c r="N52" i="4"/>
  <c r="M52" i="4"/>
  <c r="H52" i="4"/>
  <c r="G52" i="4"/>
  <c r="F52" i="4"/>
  <c r="E52" i="4"/>
  <c r="D52" i="4"/>
  <c r="C52" i="4"/>
  <c r="H62" i="4"/>
  <c r="H36" i="4"/>
  <c r="H26" i="4"/>
  <c r="H16" i="4"/>
  <c r="H10" i="4"/>
  <c r="H87" i="4" l="1"/>
  <c r="G62" i="4"/>
  <c r="G36" i="4"/>
  <c r="G26" i="4"/>
  <c r="G16" i="4"/>
  <c r="G10" i="4"/>
  <c r="G87" i="4" l="1"/>
  <c r="F16" i="4"/>
  <c r="F62" i="4"/>
  <c r="F36" i="4"/>
  <c r="F26" i="4"/>
  <c r="F10" i="4"/>
  <c r="F87" i="4" l="1"/>
  <c r="F74" i="4"/>
  <c r="E62" i="4"/>
  <c r="E36" i="4"/>
  <c r="E26" i="4"/>
  <c r="E16" i="4"/>
  <c r="E10" i="4"/>
  <c r="E74" i="4" l="1"/>
  <c r="E87" i="4"/>
  <c r="N62" i="4" l="1"/>
  <c r="N36" i="4"/>
  <c r="N26" i="4"/>
  <c r="N16" i="4"/>
  <c r="N10" i="4"/>
  <c r="N74" i="4" l="1"/>
  <c r="N87" i="4"/>
  <c r="M36" i="4"/>
  <c r="M62" i="4"/>
  <c r="M26" i="4"/>
  <c r="M16" i="4"/>
  <c r="M10" i="4"/>
  <c r="M74" i="4" l="1"/>
  <c r="M87" i="4"/>
  <c r="C10" i="4" l="1"/>
  <c r="D10" i="4"/>
  <c r="C16" i="4"/>
  <c r="D16" i="4"/>
  <c r="C26" i="4"/>
  <c r="D26" i="4"/>
  <c r="C36" i="4"/>
  <c r="D36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5" i="4"/>
  <c r="B56" i="4"/>
  <c r="B57" i="4"/>
  <c r="B58" i="4"/>
  <c r="B59" i="4"/>
  <c r="B60" i="4"/>
  <c r="B61" i="4"/>
  <c r="D62" i="4"/>
  <c r="B64" i="4"/>
  <c r="B65" i="4"/>
  <c r="B66" i="4"/>
  <c r="B67" i="4"/>
  <c r="B68" i="4"/>
  <c r="B69" i="4"/>
  <c r="B70" i="4"/>
  <c r="B71" i="4"/>
  <c r="B72" i="4"/>
  <c r="B73" i="4"/>
  <c r="C74" i="4" l="1"/>
  <c r="B36" i="4"/>
  <c r="D87" i="4"/>
  <c r="B10" i="4"/>
  <c r="D74" i="4"/>
  <c r="B62" i="4"/>
  <c r="C87" i="4"/>
  <c r="B52" i="4"/>
  <c r="B26" i="4"/>
  <c r="B16" i="4"/>
  <c r="B74" i="4" l="1"/>
  <c r="B87" i="4" s="1"/>
</calcChain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<sst xmlns="http://schemas.openxmlformats.org/spreadsheetml/2006/main" count="107" uniqueCount="107">
  <si>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</si>
  <si>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</si>
  <si>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</si>
  <si>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</si>
  <si>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</si>
  <si>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</si>
  <si>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</si>
  <si>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</si>
  <si>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</si>
  <si>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</si>
  <si>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</si>
  <si>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</si>
  <si>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</si>
  <si>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</si>
  <si>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</si>
  <si>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</si>
  <si>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</si>
  <si>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</si>
  <si>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</si>
  <si>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</si>
  <si>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</si>
  <si>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</si>
  <si>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</si>
  <si>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</si>
  <si>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</si>
  <si>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</si>
  <si>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</si>
  <si>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</si>
  <si>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</si>
  <si>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</si>
  <si>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</si>
  <si>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</si>
  <si>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</si>
  <si>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</si>
  <si>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</si>
  <si>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</si>
  <si>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</si>
  <si>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</si>
  <si>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</si>
  <si>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</si>
  <si>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</si>
  <si>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</si>
  <si>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</si>
  <si>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</si>
  <si>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</si>
  <si>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</si>
  <si>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</si>
  <si>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</si>
  <si>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</si>
  <si>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</si>
  <si>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</si>
  <si>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</si>
  <si>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</si>
  <si>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</si>
  <si>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</si>
  <si>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</si>
  <si>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</si>
  <si>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</si>
  <si>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</si>
  <si>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</si>
  <si>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</si>
  <si>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</si>
  <si>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</si>
  <si>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</si>
  <si>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</si>
  <si>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</si>
  <si>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</si>
  <si>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</si>
  <si>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</si>
  <si>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</si>
  <si>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</si>
  <si>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</si>
  <si>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</si>
  <si>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</si>
  <si>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</si>
  <si>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</si>
  <si>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</si>
  <si>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</si>
  <si>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</si>
  <si>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</si>
  <si>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</si>
  <si>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</si>
  <si>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</si>
  <si>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</si>
  <si>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</si>
  <si>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</si>
  <si>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</si>
  <si>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</si>
  <si>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</si>
  <si>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</si>
  <si>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</si>
  <si>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</si>
  <si>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 xml:space="preserve">Total </t>
  </si>
  <si>
    <t>"General Juan Pablo Duarte y Diez"</t>
  </si>
  <si>
    <t>INSTITUTO SUPERIOR PARA LA DEFENSA</t>
  </si>
  <si>
    <t xml:space="preserve">     Ana Glendys Contreras                                                                                                    </t>
  </si>
  <si>
    <t xml:space="preserve">  1er. Teniente Contadora ,ERD                                                                                                               </t>
  </si>
  <si>
    <t xml:space="preserve">    Encargada de Presupuesto                                                                                            </t>
  </si>
  <si>
    <t>Octubre</t>
  </si>
  <si>
    <t>Fuente: [10]</t>
  </si>
  <si>
    <t>Febrero</t>
  </si>
  <si>
    <t>HENRY  FEBLES FERRER</t>
  </si>
  <si>
    <t>Director de Contabiliad y Finanzas  INSUDE</t>
  </si>
  <si>
    <t>Coronel Contador, FARD</t>
  </si>
  <si>
    <t>Orlando Liriano Jimenez</t>
  </si>
  <si>
    <t>Teniente de Fragata Contador</t>
  </si>
  <si>
    <t xml:space="preserve">   Encargado de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</si>
</sst>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43" fontId="2" fillId="3" borderId="0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1" fillId="5" borderId="0" xfId="1" applyFont="1" applyFill="1" applyBorder="1"/>
    <xf numFmtId="43" fontId="1" fillId="0" borderId="1" xfId="1" applyFont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4" borderId="0" xfId="1" applyFont="1" applyFill="1" applyBorder="1"/>
    <xf numFmtId="43" fontId="5" fillId="0" borderId="0" xfId="1" applyFont="1"/>
    <xf numFmtId="43" fontId="5" fillId="0" borderId="0" xfId="1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/>
    <xf numFmtId="4" fontId="1" fillId="0" borderId="0" xfId="1" applyNumberFormat="1" applyFont="1" applyAlignment="1">
      <alignment vertical="center" wrapText="1"/>
    </xf>
    <xf numFmtId="4" fontId="4" fillId="0" borderId="0" xfId="1" applyNumberFormat="1" applyFont="1"/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3" borderId="0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4" fontId="2" fillId="0" borderId="0" xfId="1" applyNumberFormat="1" applyFont="1"/>
    <xf numFmtId="4" fontId="5" fillId="0" borderId="0" xfId="1" applyNumberFormat="1" applyFont="1"/>
    <xf numFmtId="4" fontId="2" fillId="0" borderId="0" xfId="1" applyNumberFormat="1" applyFont="1" applyAlignment="1"/>
    <xf numFmtId="4" fontId="5" fillId="0" borderId="0" xfId="1" applyNumberFormat="1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4</xdr:row>
      <xdr:rowOff>171622</xdr:rowOff>
    </xdr:to>
    <xdr:sp macro="" textlink="">
      <xdr:nvSpPr>
        <xdr:cNvPr id="2" name="Rectangle 1"/>
        <xdr:cNvSpPr/>
      </xdr:nvSpPr>
      <xdr:spPr>
        <a:xfrm>
          <a:off x="127658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391040</xdr:colOff>
      <xdr:row>0</xdr:row>
      <xdr:rowOff>133350</xdr:rowOff>
    </xdr:from>
    <xdr:to>
      <xdr:col>0</xdr:col>
      <xdr:colOff>2154616</xdr:colOff>
      <xdr:row>5</xdr:row>
      <xdr:rowOff>152400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40" y="133350"/>
          <a:ext cx="1763576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238125</xdr:colOff>
      <xdr:row>0</xdr:row>
      <xdr:rowOff>142875</xdr:rowOff>
    </xdr:from>
    <xdr:to>
      <xdr:col>13</xdr:col>
      <xdr:colOff>477701</xdr:colOff>
      <xdr:row>5</xdr:row>
      <xdr:rowOff>161925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34775" y="142875"/>
          <a:ext cx="18397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C19" workbookViewId="0">
      <selection activeCell="A4" sqref="A4:N4"/>
    </sheetView>
  </sheetViews>
  <sheetFormatPr baseColWidth="10" defaultRowHeight="15" x14ac:dyDescent="0.25"/>
  <cols>
    <col min="1" max="1" width="49.28515625" bestFit="1" customWidth="1"/>
    <col min="2" max="2" width="14.140625" style="28" bestFit="1" customWidth="1"/>
    <col min="3" max="12" width="13.140625" style="34" bestFit="1" customWidth="1"/>
    <col min="13" max="14" width="14.140625" style="10" bestFit="1" customWidth="1"/>
  </cols>
  <sheetData>
    <row r="1" spans="1:14" ht="18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 x14ac:dyDescent="0.25">
      <c r="A2" s="49" t="s">
        <v>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11" customFormat="1" ht="18.75" x14ac:dyDescent="0.25">
      <c r="A3" s="49" t="s">
        <v>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8.75" x14ac:dyDescent="0.25">
      <c r="A4" s="49">
        <v>2021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75" x14ac:dyDescent="0.25">
      <c r="A5" s="50" t="s">
        <v>91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x14ac:dyDescent="0.25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8" spans="1:14" ht="15.75" x14ac:dyDescent="0.25">
      <c r="A8" s="7" t="s">
        <v>0</v>
      </c>
      <c r="B8" s="26" t="s">
        <v>92</v>
      </c>
      <c r="C8" s="26" t="s">
        <v>79</v>
      </c>
      <c r="D8" s="26" t="s">
        <v>100</v>
      </c>
      <c r="E8" s="26" t="s">
        <v>80</v>
      </c>
      <c r="F8" s="26" t="s">
        <v>81</v>
      </c>
      <c r="G8" s="26" t="s">
        <v>82</v>
      </c>
      <c r="H8" s="26" t="s">
        <v>83</v>
      </c>
      <c r="I8" s="26" t="s">
        <v>84</v>
      </c>
      <c r="J8" s="26" t="s">
        <v>85</v>
      </c>
      <c r="K8" s="26" t="s">
        <v>86</v>
      </c>
      <c r="L8" s="26" t="s">
        <v>98</v>
      </c>
      <c r="M8" s="18" t="s">
        <v>87</v>
      </c>
      <c r="N8" s="18" t="s">
        <v>88</v>
      </c>
    </row>
    <row r="9" spans="1:14" x14ac:dyDescent="0.25">
      <c r="A9" s="1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  <c r="N9" s="8"/>
    </row>
    <row r="10" spans="1:14" x14ac:dyDescent="0.25">
      <c r="A10" s="2" t="s">
        <v>2</v>
      </c>
      <c r="B10" s="28">
        <f>+C10+D10+E10+F10+G10+H10+I10+J10+K10+L10+M10+N10</f>
        <v>30658643.400000006</v>
      </c>
      <c r="C10" s="29">
        <f t="shared" ref="C10:D10" si="0">+C11+C12+C15</f>
        <v>3028874.74</v>
      </c>
      <c r="D10" s="29">
        <f t="shared" si="0"/>
        <v>3001802.24</v>
      </c>
      <c r="E10" s="29">
        <f t="shared" ref="E10:F10" si="1">+E11+E12+E15</f>
        <v>3028874.74</v>
      </c>
      <c r="F10" s="29">
        <f t="shared" si="1"/>
        <v>3033045.74</v>
      </c>
      <c r="G10" s="29">
        <f t="shared" ref="G10:H10" si="2">+G11+G12+G15</f>
        <v>3008045.74</v>
      </c>
      <c r="H10" s="29">
        <f t="shared" si="2"/>
        <v>3034289.24</v>
      </c>
      <c r="I10" s="29">
        <f t="shared" ref="I10:J10" si="3">+I11+I12+I15</f>
        <v>3058019.74</v>
      </c>
      <c r="J10" s="29">
        <f t="shared" si="3"/>
        <v>3093019.74</v>
      </c>
      <c r="K10" s="29">
        <f t="shared" ref="K10" si="4">+K11+K12+K15</f>
        <v>3227164.74</v>
      </c>
      <c r="L10" s="29">
        <f>+L11+L12+L15</f>
        <v>3145506.74</v>
      </c>
      <c r="M10" s="9">
        <f>+M11+M12+M13+M14+M15</f>
        <v>0</v>
      </c>
      <c r="N10" s="9">
        <f>+N11+N12+N13+N14+N15</f>
        <v>0</v>
      </c>
    </row>
    <row r="11" spans="1:14" x14ac:dyDescent="0.25">
      <c r="A11" s="4" t="s">
        <v>3</v>
      </c>
      <c r="B11" s="30"/>
      <c r="C11" s="31">
        <v>2966000</v>
      </c>
      <c r="D11" s="31">
        <v>2941000</v>
      </c>
      <c r="E11" s="31">
        <v>2966000</v>
      </c>
      <c r="F11" s="31">
        <v>2971000</v>
      </c>
      <c r="G11" s="31">
        <v>2946000</v>
      </c>
      <c r="H11" s="31">
        <v>2971000</v>
      </c>
      <c r="I11" s="31">
        <v>2991000</v>
      </c>
      <c r="J11" s="31">
        <v>3026000</v>
      </c>
      <c r="K11" s="31">
        <v>3156000</v>
      </c>
      <c r="L11" s="31">
        <v>3076000</v>
      </c>
      <c r="M11" s="17"/>
      <c r="N11" s="17"/>
    </row>
    <row r="12" spans="1:14" x14ac:dyDescent="0.25">
      <c r="A12" s="4" t="s">
        <v>4</v>
      </c>
      <c r="B12" s="30"/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17">
        <v>0</v>
      </c>
      <c r="N12" s="17">
        <v>0</v>
      </c>
    </row>
    <row r="13" spans="1:14" x14ac:dyDescent="0.25">
      <c r="A13" s="4" t="s">
        <v>37</v>
      </c>
      <c r="B13" s="30"/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17">
        <v>0</v>
      </c>
      <c r="N13" s="17">
        <v>0</v>
      </c>
    </row>
    <row r="14" spans="1:14" x14ac:dyDescent="0.25">
      <c r="A14" s="4" t="s">
        <v>5</v>
      </c>
      <c r="B14" s="30"/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17">
        <v>0</v>
      </c>
      <c r="N14" s="17">
        <v>0</v>
      </c>
    </row>
    <row r="15" spans="1:14" x14ac:dyDescent="0.25">
      <c r="A15" s="4" t="s">
        <v>6</v>
      </c>
      <c r="B15" s="30"/>
      <c r="C15" s="31">
        <v>62874.74</v>
      </c>
      <c r="D15" s="31">
        <v>60802.239999999998</v>
      </c>
      <c r="E15" s="31">
        <v>62874.74</v>
      </c>
      <c r="F15" s="31">
        <v>62045.74</v>
      </c>
      <c r="G15" s="31">
        <v>62045.74</v>
      </c>
      <c r="H15" s="31">
        <v>63289.24</v>
      </c>
      <c r="I15" s="31">
        <v>67019.740000000005</v>
      </c>
      <c r="J15" s="31">
        <v>67019.740000000005</v>
      </c>
      <c r="K15" s="31">
        <v>71164.740000000005</v>
      </c>
      <c r="L15" s="31">
        <v>69506.740000000005</v>
      </c>
      <c r="M15" s="17"/>
      <c r="N15" s="17"/>
    </row>
    <row r="16" spans="1:14" x14ac:dyDescent="0.25">
      <c r="A16" s="2" t="s">
        <v>7</v>
      </c>
      <c r="B16" s="28">
        <f>+C16+D16+E16+F16+G16+H16+I16+J16+K16+L16+M16+N16</f>
        <v>2117862.8199999998</v>
      </c>
      <c r="C16" s="29">
        <f t="shared" ref="C16:D16" si="5">+C17+C18+C19+C20+C21+C22+C23+C24+C25</f>
        <v>30766.35</v>
      </c>
      <c r="D16" s="29">
        <f t="shared" si="5"/>
        <v>0</v>
      </c>
      <c r="E16" s="29">
        <f t="shared" ref="E16" si="6">+E17+E18+E19+E20+E21+E22+E23+E24+E25</f>
        <v>30799.73</v>
      </c>
      <c r="F16" s="29">
        <f t="shared" ref="F16:K16" si="7">+F17+F18+F19+F20+F21+F22+F23+F24+F25</f>
        <v>168069.35</v>
      </c>
      <c r="G16" s="29">
        <f t="shared" si="7"/>
        <v>63000.119999999995</v>
      </c>
      <c r="H16" s="29">
        <f t="shared" si="7"/>
        <v>588587.94999999995</v>
      </c>
      <c r="I16" s="29">
        <f t="shared" si="7"/>
        <v>188671.94</v>
      </c>
      <c r="J16" s="29">
        <f t="shared" si="7"/>
        <v>109370.52</v>
      </c>
      <c r="K16" s="29">
        <f t="shared" si="7"/>
        <v>245558.73</v>
      </c>
      <c r="L16" s="29">
        <f>+L17+L18+L19+L20+L21+L22+L23+L24+L25</f>
        <v>693038.13</v>
      </c>
      <c r="M16" s="9">
        <f t="shared" ref="M16:N16" si="8">+M17+M18+M19+M20+M21+M22+M23+M24+M25</f>
        <v>0</v>
      </c>
      <c r="N16" s="9">
        <f t="shared" si="8"/>
        <v>0</v>
      </c>
    </row>
    <row r="17" spans="1:14" x14ac:dyDescent="0.25">
      <c r="A17" s="4" t="s">
        <v>8</v>
      </c>
      <c r="B17" s="30"/>
      <c r="C17" s="31">
        <v>30766.35</v>
      </c>
      <c r="D17" s="31"/>
      <c r="E17" s="31">
        <v>30799.73</v>
      </c>
      <c r="F17" s="31">
        <v>30449.08</v>
      </c>
      <c r="G17" s="31">
        <v>30550.12</v>
      </c>
      <c r="H17" s="31">
        <v>30578.240000000002</v>
      </c>
      <c r="I17" s="31">
        <v>30605.52</v>
      </c>
      <c r="J17" s="31">
        <v>30537.08</v>
      </c>
      <c r="K17" s="31">
        <v>30397.53</v>
      </c>
      <c r="L17" s="31">
        <v>30468.13</v>
      </c>
      <c r="M17" s="17"/>
      <c r="N17" s="17"/>
    </row>
    <row r="18" spans="1:14" ht="13.5" customHeight="1" x14ac:dyDescent="0.25">
      <c r="A18" s="4" t="s">
        <v>9</v>
      </c>
      <c r="B18" s="30"/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605930</v>
      </c>
      <c r="M18" s="16">
        <v>0</v>
      </c>
      <c r="N18" s="16">
        <v>0</v>
      </c>
    </row>
    <row r="19" spans="1:14" x14ac:dyDescent="0.25">
      <c r="A19" s="4" t="s">
        <v>10</v>
      </c>
      <c r="B19" s="30"/>
      <c r="C19" s="31"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17">
        <v>0</v>
      </c>
      <c r="N19" s="17">
        <v>0</v>
      </c>
    </row>
    <row r="20" spans="1:14" x14ac:dyDescent="0.25">
      <c r="A20" s="4" t="s">
        <v>11</v>
      </c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6">
        <v>0</v>
      </c>
      <c r="N20" s="16">
        <v>0</v>
      </c>
    </row>
    <row r="21" spans="1:14" x14ac:dyDescent="0.25">
      <c r="A21" s="4" t="s">
        <v>12</v>
      </c>
      <c r="B21" s="30"/>
      <c r="C21" s="31">
        <v>0</v>
      </c>
      <c r="D21" s="31"/>
      <c r="E21" s="31"/>
      <c r="F21" s="31"/>
      <c r="G21" s="31">
        <v>32450</v>
      </c>
      <c r="H21" s="31">
        <v>174165.58</v>
      </c>
      <c r="I21" s="31">
        <v>34833.120000000003</v>
      </c>
      <c r="J21" s="31">
        <v>0</v>
      </c>
      <c r="K21" s="31">
        <v>0</v>
      </c>
      <c r="L21" s="31">
        <v>56640</v>
      </c>
      <c r="M21" s="17"/>
      <c r="N21" s="17"/>
    </row>
    <row r="22" spans="1:14" x14ac:dyDescent="0.25">
      <c r="A22" s="4" t="s">
        <v>13</v>
      </c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6"/>
      <c r="N22" s="16"/>
    </row>
    <row r="23" spans="1:14" ht="45" x14ac:dyDescent="0.25">
      <c r="A23" s="4" t="s">
        <v>14</v>
      </c>
      <c r="B23" s="30"/>
      <c r="C23" s="32">
        <v>0</v>
      </c>
      <c r="D23" s="32">
        <v>0</v>
      </c>
      <c r="E23" s="32">
        <v>0</v>
      </c>
      <c r="F23" s="32">
        <v>39000</v>
      </c>
      <c r="G23" s="32">
        <v>0</v>
      </c>
      <c r="H23" s="32">
        <v>0</v>
      </c>
      <c r="I23" s="32">
        <v>0</v>
      </c>
      <c r="J23" s="32">
        <v>78833.440000000002</v>
      </c>
      <c r="K23" s="32">
        <v>0</v>
      </c>
      <c r="L23" s="32">
        <v>0</v>
      </c>
      <c r="M23" s="16">
        <v>0</v>
      </c>
      <c r="N23" s="16">
        <v>0</v>
      </c>
    </row>
    <row r="24" spans="1:14" ht="33" customHeight="1" x14ac:dyDescent="0.25">
      <c r="A24" s="4" t="s">
        <v>15</v>
      </c>
      <c r="B24" s="30"/>
      <c r="C24" s="31">
        <v>0</v>
      </c>
      <c r="D24" s="31"/>
      <c r="E24" s="31"/>
      <c r="F24" s="31">
        <v>98620.27</v>
      </c>
      <c r="G24" s="31">
        <v>0</v>
      </c>
      <c r="H24" s="31">
        <v>383844.13</v>
      </c>
      <c r="I24" s="31">
        <v>0</v>
      </c>
      <c r="J24" s="31">
        <v>0</v>
      </c>
      <c r="K24" s="31">
        <v>0</v>
      </c>
      <c r="L24" s="31">
        <v>0</v>
      </c>
      <c r="M24" s="17">
        <v>0</v>
      </c>
      <c r="N24" s="17"/>
    </row>
    <row r="25" spans="1:14" x14ac:dyDescent="0.25">
      <c r="A25" s="4" t="s">
        <v>38</v>
      </c>
      <c r="B25" s="30"/>
      <c r="C25" s="33"/>
      <c r="D25" s="33"/>
      <c r="E25" s="33"/>
      <c r="F25" s="33"/>
      <c r="G25" s="33"/>
      <c r="H25" s="33"/>
      <c r="I25" s="33">
        <v>123233.3</v>
      </c>
      <c r="J25" s="33"/>
      <c r="K25" s="33">
        <v>215161.2</v>
      </c>
      <c r="L25" s="33">
        <v>0</v>
      </c>
      <c r="M25" s="19"/>
      <c r="N25" s="19">
        <v>0</v>
      </c>
    </row>
    <row r="26" spans="1:14" x14ac:dyDescent="0.25">
      <c r="A26" s="2" t="s">
        <v>16</v>
      </c>
      <c r="B26" s="28">
        <f>+C26+D26+E26+F26+G26+H26+I26+J26+K26+L26+M26+N26</f>
        <v>9660494.1100000013</v>
      </c>
      <c r="C26" s="29">
        <f>+C27</f>
        <v>287640</v>
      </c>
      <c r="D26" s="29">
        <f t="shared" ref="D26:J26" si="9">+D27+D28+D29+D30+D31+D32+D33+D34+D35</f>
        <v>1238400</v>
      </c>
      <c r="E26" s="29">
        <f t="shared" si="9"/>
        <v>839160</v>
      </c>
      <c r="F26" s="29">
        <f t="shared" si="9"/>
        <v>1776291.4000000001</v>
      </c>
      <c r="G26" s="29">
        <f t="shared" si="9"/>
        <v>1035894.04</v>
      </c>
      <c r="H26" s="29">
        <f t="shared" si="9"/>
        <v>940637.16</v>
      </c>
      <c r="I26" s="29">
        <f t="shared" si="9"/>
        <v>-232930</v>
      </c>
      <c r="J26" s="29">
        <f t="shared" si="9"/>
        <v>1355144</v>
      </c>
      <c r="K26" s="29">
        <f t="shared" ref="K26:L26" si="10">+K27+K28+K29+K30+K31+K32+K33+K34+K35</f>
        <v>1636201.25</v>
      </c>
      <c r="L26" s="29">
        <f t="shared" si="10"/>
        <v>784056.26</v>
      </c>
      <c r="M26" s="9">
        <f t="shared" ref="M26:N26" si="11">+M27+M28+M29+M31+M32+M33+M34+M35</f>
        <v>0</v>
      </c>
      <c r="N26" s="9">
        <f t="shared" si="11"/>
        <v>0</v>
      </c>
    </row>
    <row r="27" spans="1:14" ht="17.25" customHeight="1" x14ac:dyDescent="0.25">
      <c r="A27" s="4" t="s">
        <v>17</v>
      </c>
      <c r="B27" s="30"/>
      <c r="C27" s="31">
        <v>287640</v>
      </c>
      <c r="D27" s="31">
        <v>338400</v>
      </c>
      <c r="E27" s="31">
        <v>389160</v>
      </c>
      <c r="F27" s="31">
        <v>436876.96</v>
      </c>
      <c r="G27" s="31">
        <v>351540</v>
      </c>
      <c r="H27" s="31">
        <v>351540</v>
      </c>
      <c r="I27" s="31">
        <v>368280</v>
      </c>
      <c r="J27" s="31">
        <v>351540</v>
      </c>
      <c r="K27" s="31">
        <v>450840</v>
      </c>
      <c r="L27" s="31">
        <v>406682.52</v>
      </c>
      <c r="M27" s="17"/>
      <c r="N27" s="17"/>
    </row>
    <row r="28" spans="1:14" x14ac:dyDescent="0.25">
      <c r="A28" s="4" t="s">
        <v>18</v>
      </c>
      <c r="B28" s="30"/>
      <c r="C28" s="33"/>
      <c r="D28" s="33"/>
      <c r="E28" s="33"/>
      <c r="F28" s="33">
        <v>6870.17</v>
      </c>
      <c r="G28" s="33">
        <v>2354.11</v>
      </c>
      <c r="H28" s="33">
        <v>46256</v>
      </c>
      <c r="I28" s="33">
        <v>0</v>
      </c>
      <c r="J28" s="33">
        <v>0</v>
      </c>
      <c r="K28" s="33">
        <v>0</v>
      </c>
      <c r="L28" s="33">
        <v>112389.1</v>
      </c>
      <c r="M28" s="19">
        <v>0</v>
      </c>
      <c r="N28" s="19"/>
    </row>
    <row r="29" spans="1:14" x14ac:dyDescent="0.25">
      <c r="A29" s="4" t="s">
        <v>19</v>
      </c>
      <c r="B29" s="30"/>
      <c r="C29" s="33"/>
      <c r="D29" s="33"/>
      <c r="E29" s="33"/>
      <c r="F29" s="33">
        <v>845472.95</v>
      </c>
      <c r="G29" s="33">
        <v>113383.89</v>
      </c>
      <c r="H29" s="33">
        <v>2040.51</v>
      </c>
      <c r="I29" s="33">
        <v>-601210</v>
      </c>
      <c r="J29" s="33">
        <v>103604</v>
      </c>
      <c r="K29" s="33">
        <v>735361.25</v>
      </c>
      <c r="L29" s="33">
        <v>-479955.51</v>
      </c>
      <c r="M29" s="19"/>
      <c r="N29" s="19"/>
    </row>
    <row r="30" spans="1:14" x14ac:dyDescent="0.25">
      <c r="A30" s="4" t="s">
        <v>20</v>
      </c>
      <c r="B30" s="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9"/>
      <c r="N30" s="19"/>
    </row>
    <row r="31" spans="1:14" x14ac:dyDescent="0.25">
      <c r="A31" s="4" t="s">
        <v>21</v>
      </c>
      <c r="B31" s="30"/>
      <c r="C31" s="33"/>
      <c r="D31" s="33">
        <v>0</v>
      </c>
      <c r="E31" s="33">
        <v>0</v>
      </c>
      <c r="F31" s="33">
        <v>472</v>
      </c>
      <c r="G31" s="33">
        <v>41842.800000000003</v>
      </c>
      <c r="H31" s="33">
        <v>0</v>
      </c>
      <c r="I31" s="33">
        <v>0</v>
      </c>
      <c r="J31" s="33">
        <v>0</v>
      </c>
      <c r="K31" s="33">
        <v>0</v>
      </c>
      <c r="L31" s="33">
        <v>40379.599999999999</v>
      </c>
      <c r="M31" s="19">
        <v>0</v>
      </c>
      <c r="N31" s="19">
        <v>0</v>
      </c>
    </row>
    <row r="32" spans="1:14" ht="30" x14ac:dyDescent="0.25">
      <c r="A32" s="4" t="s">
        <v>22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>
        <v>49648.5</v>
      </c>
      <c r="M32" s="19">
        <v>0</v>
      </c>
      <c r="N32" s="19">
        <v>0</v>
      </c>
    </row>
    <row r="33" spans="1:14" ht="30" x14ac:dyDescent="0.25">
      <c r="A33" s="4" t="s">
        <v>23</v>
      </c>
      <c r="B33" s="30"/>
      <c r="C33" s="33"/>
      <c r="D33" s="33">
        <v>900000</v>
      </c>
      <c r="E33" s="33">
        <v>450000</v>
      </c>
      <c r="F33" s="33">
        <v>484389.32</v>
      </c>
      <c r="G33" s="33">
        <v>450000</v>
      </c>
      <c r="H33" s="33">
        <v>537714.36</v>
      </c>
      <c r="I33" s="33">
        <v>0</v>
      </c>
      <c r="J33" s="33">
        <v>900000</v>
      </c>
      <c r="K33" s="33">
        <v>450000</v>
      </c>
      <c r="L33" s="33">
        <v>450000</v>
      </c>
      <c r="M33" s="19"/>
      <c r="N33" s="19"/>
    </row>
    <row r="34" spans="1:14" ht="30" x14ac:dyDescent="0.25">
      <c r="A34" s="4" t="s">
        <v>39</v>
      </c>
      <c r="B34" s="30"/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9">
        <v>0</v>
      </c>
      <c r="N34" s="19">
        <v>0</v>
      </c>
    </row>
    <row r="35" spans="1:14" x14ac:dyDescent="0.25">
      <c r="A35" s="4" t="s">
        <v>24</v>
      </c>
      <c r="B35" s="30"/>
      <c r="C35" s="33"/>
      <c r="D35" s="33"/>
      <c r="E35" s="33"/>
      <c r="F35" s="33">
        <v>2210</v>
      </c>
      <c r="G35" s="33">
        <v>76773.240000000005</v>
      </c>
      <c r="H35" s="33">
        <v>3086.29</v>
      </c>
      <c r="I35" s="33">
        <v>0</v>
      </c>
      <c r="J35" s="33">
        <v>0</v>
      </c>
      <c r="K35" s="33">
        <v>0</v>
      </c>
      <c r="L35" s="33">
        <v>204912.05</v>
      </c>
      <c r="M35" s="19">
        <v>0</v>
      </c>
      <c r="N35" s="19"/>
    </row>
    <row r="36" spans="1:14" x14ac:dyDescent="0.25">
      <c r="A36" s="2" t="s">
        <v>25</v>
      </c>
      <c r="B36" s="28">
        <f>+C36+D36+E36+F36+G36+H36+I36+J36+K36+L36+M36+N36</f>
        <v>100000</v>
      </c>
      <c r="C36" s="29">
        <f t="shared" ref="C36:D36" si="12">+C37+C43</f>
        <v>25000</v>
      </c>
      <c r="D36" s="29">
        <f t="shared" si="12"/>
        <v>0</v>
      </c>
      <c r="E36" s="29">
        <f t="shared" ref="E36:F36" si="13">+E37+E43</f>
        <v>0</v>
      </c>
      <c r="F36" s="29">
        <f t="shared" si="13"/>
        <v>25000</v>
      </c>
      <c r="G36" s="29">
        <f t="shared" ref="G36:H36" si="14">+G37+G43</f>
        <v>0</v>
      </c>
      <c r="H36" s="29">
        <f t="shared" si="14"/>
        <v>0</v>
      </c>
      <c r="I36" s="29">
        <f t="shared" ref="I36:J36" si="15">+I37+I43</f>
        <v>25000</v>
      </c>
      <c r="J36" s="29">
        <f t="shared" si="15"/>
        <v>0</v>
      </c>
      <c r="K36" s="29">
        <f t="shared" ref="K36:L36" si="16">+K37+K43</f>
        <v>0</v>
      </c>
      <c r="L36" s="29">
        <f t="shared" si="16"/>
        <v>25000</v>
      </c>
      <c r="M36" s="9">
        <f t="shared" ref="M36:N36" si="17">+M37+M43</f>
        <v>0</v>
      </c>
      <c r="N36" s="9">
        <f t="shared" si="17"/>
        <v>0</v>
      </c>
    </row>
    <row r="37" spans="1:14" ht="28.5" customHeight="1" x14ac:dyDescent="0.25">
      <c r="A37" s="4" t="s">
        <v>26</v>
      </c>
      <c r="B37" s="30"/>
      <c r="C37" s="31">
        <v>25000</v>
      </c>
      <c r="D37" s="31">
        <v>0</v>
      </c>
      <c r="E37" s="31">
        <v>0</v>
      </c>
      <c r="F37" s="31">
        <v>25000</v>
      </c>
      <c r="G37" s="31">
        <v>0</v>
      </c>
      <c r="H37" s="31">
        <v>0</v>
      </c>
      <c r="I37" s="31">
        <v>25000</v>
      </c>
      <c r="J37" s="31">
        <v>0</v>
      </c>
      <c r="K37" s="31">
        <v>0</v>
      </c>
      <c r="L37" s="31">
        <v>25000</v>
      </c>
      <c r="M37" s="17"/>
      <c r="N37" s="17">
        <v>0</v>
      </c>
    </row>
    <row r="38" spans="1:14" ht="30" x14ac:dyDescent="0.25">
      <c r="A38" s="4" t="s">
        <v>40</v>
      </c>
      <c r="B38" s="30">
        <f t="shared" ref="B38:B73" si="18">+C38+D38+E38+F38+G38</f>
        <v>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6"/>
      <c r="N38" s="16"/>
    </row>
    <row r="39" spans="1:14" ht="30" x14ac:dyDescent="0.25">
      <c r="A39" s="4" t="s">
        <v>41</v>
      </c>
      <c r="B39" s="30">
        <f t="shared" si="18"/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6"/>
      <c r="N39" s="16"/>
    </row>
    <row r="40" spans="1:14" ht="30" x14ac:dyDescent="0.25">
      <c r="A40" s="4" t="s">
        <v>42</v>
      </c>
      <c r="B40" s="30">
        <f t="shared" si="18"/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6"/>
      <c r="N40" s="16"/>
    </row>
    <row r="41" spans="1:14" ht="30" x14ac:dyDescent="0.25">
      <c r="A41" s="4" t="s">
        <v>43</v>
      </c>
      <c r="B41" s="30">
        <f t="shared" si="18"/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6"/>
      <c r="N41" s="16"/>
    </row>
    <row r="42" spans="1:14" ht="30" x14ac:dyDescent="0.25">
      <c r="A42" s="4" t="s">
        <v>27</v>
      </c>
      <c r="B42" s="30">
        <f t="shared" si="18"/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6"/>
      <c r="N42" s="16"/>
    </row>
    <row r="43" spans="1:14" ht="30" x14ac:dyDescent="0.25">
      <c r="A43" s="4" t="s">
        <v>44</v>
      </c>
      <c r="B43" s="30">
        <f t="shared" si="18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10">
        <v>0</v>
      </c>
      <c r="N43" s="10">
        <v>0</v>
      </c>
    </row>
    <row r="44" spans="1:14" x14ac:dyDescent="0.25">
      <c r="A44" s="2" t="s">
        <v>45</v>
      </c>
      <c r="B44" s="30">
        <f t="shared" si="18"/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9"/>
      <c r="N44" s="9"/>
    </row>
    <row r="45" spans="1:14" ht="30" x14ac:dyDescent="0.25">
      <c r="A45" s="4" t="s">
        <v>46</v>
      </c>
      <c r="B45" s="30">
        <f t="shared" si="18"/>
        <v>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9"/>
      <c r="N45" s="19"/>
    </row>
    <row r="46" spans="1:14" ht="30" x14ac:dyDescent="0.25">
      <c r="A46" s="4" t="s">
        <v>47</v>
      </c>
      <c r="B46" s="30">
        <f t="shared" si="18"/>
        <v>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9"/>
      <c r="N46" s="19"/>
    </row>
    <row r="47" spans="1:14" ht="30" x14ac:dyDescent="0.25">
      <c r="A47" s="4" t="s">
        <v>48</v>
      </c>
      <c r="B47" s="30">
        <f t="shared" si="18"/>
        <v>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9"/>
      <c r="N47" s="19"/>
    </row>
    <row r="48" spans="1:14" ht="30" x14ac:dyDescent="0.25">
      <c r="A48" s="4" t="s">
        <v>49</v>
      </c>
      <c r="B48" s="30">
        <f t="shared" si="18"/>
        <v>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9"/>
      <c r="N48" s="19"/>
    </row>
    <row r="49" spans="1:15" ht="30" x14ac:dyDescent="0.25">
      <c r="A49" s="4" t="s">
        <v>50</v>
      </c>
      <c r="B49" s="30">
        <f t="shared" si="18"/>
        <v>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19"/>
      <c r="N49" s="19"/>
    </row>
    <row r="50" spans="1:15" ht="30" x14ac:dyDescent="0.25">
      <c r="A50" s="4" t="s">
        <v>51</v>
      </c>
      <c r="B50" s="30">
        <f t="shared" si="18"/>
        <v>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9"/>
      <c r="N50" s="19"/>
    </row>
    <row r="51" spans="1:15" ht="30" x14ac:dyDescent="0.25">
      <c r="A51" s="4" t="s">
        <v>52</v>
      </c>
      <c r="B51" s="30">
        <f t="shared" si="18"/>
        <v>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19"/>
      <c r="N51" s="19"/>
    </row>
    <row r="52" spans="1:15" x14ac:dyDescent="0.25">
      <c r="A52" s="2" t="s">
        <v>28</v>
      </c>
      <c r="B52" s="28">
        <f>+C52+D52+E52+F52+G52+H52+I52+J52+K52+L52+M52+N52</f>
        <v>56734.64</v>
      </c>
      <c r="C52" s="29">
        <f>+C53+C54+C55+C56+C57+C58+C59+C60+C61</f>
        <v>0</v>
      </c>
      <c r="D52" s="29">
        <f t="shared" ref="D52:O52" si="19">+D53+D54+D55+D56+D57+D58+D59+D60+D61</f>
        <v>0</v>
      </c>
      <c r="E52" s="29">
        <f t="shared" si="19"/>
        <v>0</v>
      </c>
      <c r="F52" s="29">
        <f t="shared" si="19"/>
        <v>0</v>
      </c>
      <c r="G52" s="29">
        <f t="shared" si="19"/>
        <v>0</v>
      </c>
      <c r="H52" s="29">
        <f t="shared" si="19"/>
        <v>56734.64</v>
      </c>
      <c r="I52" s="29">
        <f t="shared" ref="I52:J52" si="20">+I53+I54+I55+I56+I57+I58+I59+I60+I61</f>
        <v>0</v>
      </c>
      <c r="J52" s="29">
        <f t="shared" si="20"/>
        <v>0</v>
      </c>
      <c r="K52" s="29">
        <f t="shared" ref="K52:L52" si="21">+K53+K54+K55+K56+K57+K58+K59+K60+K61</f>
        <v>0</v>
      </c>
      <c r="L52" s="29">
        <f t="shared" si="21"/>
        <v>0</v>
      </c>
      <c r="M52" s="29">
        <f t="shared" si="19"/>
        <v>0</v>
      </c>
      <c r="N52" s="29">
        <f t="shared" si="19"/>
        <v>0</v>
      </c>
      <c r="O52" s="29">
        <f t="shared" si="19"/>
        <v>0</v>
      </c>
    </row>
    <row r="53" spans="1:15" x14ac:dyDescent="0.25">
      <c r="A53" s="4" t="s">
        <v>29</v>
      </c>
      <c r="B53" s="30">
        <v>0</v>
      </c>
      <c r="C53" s="33"/>
      <c r="D53" s="33"/>
      <c r="E53" s="33"/>
      <c r="F53" s="33"/>
      <c r="G53" s="33"/>
      <c r="H53" s="33">
        <v>56734.64</v>
      </c>
      <c r="I53" s="33">
        <v>0</v>
      </c>
      <c r="J53" s="33">
        <v>0</v>
      </c>
      <c r="K53" s="33">
        <v>0</v>
      </c>
      <c r="L53" s="33">
        <v>0</v>
      </c>
      <c r="M53" s="19"/>
      <c r="N53" s="19"/>
    </row>
    <row r="54" spans="1:15" ht="30" x14ac:dyDescent="0.25">
      <c r="A54" s="4" t="s">
        <v>30</v>
      </c>
      <c r="B54" s="30">
        <v>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19">
        <v>0</v>
      </c>
      <c r="N54" s="19">
        <v>0</v>
      </c>
    </row>
    <row r="55" spans="1:15" ht="30" x14ac:dyDescent="0.25">
      <c r="A55" s="4" t="s">
        <v>31</v>
      </c>
      <c r="B55" s="30">
        <f t="shared" si="18"/>
        <v>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9"/>
      <c r="N55" s="19"/>
    </row>
    <row r="56" spans="1:15" ht="30" x14ac:dyDescent="0.25">
      <c r="A56" s="4" t="s">
        <v>32</v>
      </c>
      <c r="B56" s="30">
        <f t="shared" si="18"/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19"/>
      <c r="N56" s="19"/>
    </row>
    <row r="57" spans="1:15" ht="30" x14ac:dyDescent="0.25">
      <c r="A57" s="4" t="s">
        <v>33</v>
      </c>
      <c r="B57" s="30">
        <f t="shared" si="18"/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9"/>
      <c r="N57" s="19"/>
    </row>
    <row r="58" spans="1:15" x14ac:dyDescent="0.25">
      <c r="A58" s="4" t="s">
        <v>53</v>
      </c>
      <c r="B58" s="30">
        <f t="shared" si="18"/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9"/>
      <c r="N58" s="19"/>
    </row>
    <row r="59" spans="1:15" x14ac:dyDescent="0.25">
      <c r="A59" s="4" t="s">
        <v>54</v>
      </c>
      <c r="B59" s="30">
        <f t="shared" si="18"/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9"/>
      <c r="N59" s="19"/>
    </row>
    <row r="60" spans="1:15" x14ac:dyDescent="0.25">
      <c r="A60" s="4" t="s">
        <v>34</v>
      </c>
      <c r="B60" s="30">
        <f t="shared" si="18"/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9"/>
      <c r="N60" s="19"/>
    </row>
    <row r="61" spans="1:15" ht="30" x14ac:dyDescent="0.25">
      <c r="A61" s="4" t="s">
        <v>55</v>
      </c>
      <c r="B61" s="30">
        <f t="shared" si="18"/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9"/>
      <c r="N61" s="19"/>
    </row>
    <row r="62" spans="1:15" x14ac:dyDescent="0.25">
      <c r="A62" s="2" t="s">
        <v>56</v>
      </c>
      <c r="B62" s="28">
        <f>+C62+D62+E62+F62+G62+H62+I62+J62+K62+L62+M62+N62</f>
        <v>0</v>
      </c>
      <c r="C62" s="29"/>
      <c r="D62" s="29">
        <f t="shared" ref="D62" si="22">+D63+D64+D65+D66</f>
        <v>0</v>
      </c>
      <c r="E62" s="29">
        <f t="shared" ref="E62:F62" si="23">+E63+E64+E65+E66</f>
        <v>0</v>
      </c>
      <c r="F62" s="29">
        <f t="shared" si="23"/>
        <v>0</v>
      </c>
      <c r="G62" s="29">
        <f t="shared" ref="G62:H62" si="24">+G63+G64+G65+G66</f>
        <v>0</v>
      </c>
      <c r="H62" s="29">
        <f t="shared" si="24"/>
        <v>0</v>
      </c>
      <c r="I62" s="29">
        <f t="shared" ref="I62:J62" si="25">+I63+I64+I65+I66</f>
        <v>0</v>
      </c>
      <c r="J62" s="29">
        <f t="shared" si="25"/>
        <v>0</v>
      </c>
      <c r="K62" s="29">
        <f t="shared" ref="K62:L62" si="26">+K63+K64+K65+K66</f>
        <v>0</v>
      </c>
      <c r="L62" s="29">
        <f t="shared" si="26"/>
        <v>0</v>
      </c>
      <c r="M62" s="9">
        <f t="shared" ref="M62:N62" si="27">+M63+M64+M65+M66</f>
        <v>0</v>
      </c>
      <c r="N62" s="9">
        <f t="shared" si="27"/>
        <v>0</v>
      </c>
    </row>
    <row r="63" spans="1:15" x14ac:dyDescent="0.25">
      <c r="A63" s="4" t="s">
        <v>57</v>
      </c>
      <c r="B63" s="30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9">
        <v>0</v>
      </c>
      <c r="N63" s="19"/>
    </row>
    <row r="64" spans="1:15" x14ac:dyDescent="0.25">
      <c r="A64" s="4" t="s">
        <v>58</v>
      </c>
      <c r="B64" s="30">
        <f t="shared" si="18"/>
        <v>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9"/>
      <c r="N64" s="19"/>
    </row>
    <row r="65" spans="1:14" ht="30" x14ac:dyDescent="0.25">
      <c r="A65" s="4" t="s">
        <v>59</v>
      </c>
      <c r="B65" s="30">
        <f t="shared" si="18"/>
        <v>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9"/>
      <c r="N65" s="19"/>
    </row>
    <row r="66" spans="1:14" ht="45" x14ac:dyDescent="0.25">
      <c r="A66" s="4" t="s">
        <v>60</v>
      </c>
      <c r="B66" s="30">
        <f t="shared" si="18"/>
        <v>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19"/>
    </row>
    <row r="67" spans="1:14" ht="30" x14ac:dyDescent="0.25">
      <c r="A67" s="2" t="s">
        <v>61</v>
      </c>
      <c r="B67" s="30">
        <f t="shared" si="18"/>
        <v>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9"/>
      <c r="N67" s="9"/>
    </row>
    <row r="68" spans="1:14" x14ac:dyDescent="0.25">
      <c r="A68" s="4" t="s">
        <v>62</v>
      </c>
      <c r="B68" s="30">
        <f t="shared" si="18"/>
        <v>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9"/>
      <c r="N68" s="19"/>
    </row>
    <row r="69" spans="1:14" ht="30" x14ac:dyDescent="0.25">
      <c r="A69" s="4" t="s">
        <v>63</v>
      </c>
      <c r="B69" s="30">
        <f t="shared" si="18"/>
        <v>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9"/>
      <c r="N69" s="19"/>
    </row>
    <row r="70" spans="1:14" x14ac:dyDescent="0.25">
      <c r="A70" s="2" t="s">
        <v>64</v>
      </c>
      <c r="B70" s="30">
        <f t="shared" si="18"/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9"/>
      <c r="N70" s="9"/>
    </row>
    <row r="71" spans="1:14" x14ac:dyDescent="0.25">
      <c r="A71" s="4" t="s">
        <v>65</v>
      </c>
      <c r="B71" s="30">
        <f t="shared" si="18"/>
        <v>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19"/>
      <c r="N71" s="19"/>
    </row>
    <row r="72" spans="1:14" x14ac:dyDescent="0.25">
      <c r="A72" s="4" t="s">
        <v>66</v>
      </c>
      <c r="B72" s="30">
        <f t="shared" si="18"/>
        <v>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19"/>
      <c r="N72" s="19"/>
    </row>
    <row r="73" spans="1:14" ht="30" x14ac:dyDescent="0.25">
      <c r="A73" s="4" t="s">
        <v>67</v>
      </c>
      <c r="B73" s="30">
        <f t="shared" si="18"/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19"/>
      <c r="N73" s="19"/>
    </row>
    <row r="74" spans="1:14" x14ac:dyDescent="0.25">
      <c r="A74" s="5" t="s">
        <v>35</v>
      </c>
      <c r="B74" s="35">
        <f>+B70+B67+B62+B52+B44+B36+B26+B16+B10</f>
        <v>42593734.970000006</v>
      </c>
      <c r="C74" s="36">
        <f>+C10+C16+C26+C36</f>
        <v>3372281.0900000003</v>
      </c>
      <c r="D74" s="36">
        <f>+D62+D36+D26+D16+D10</f>
        <v>4240202.24</v>
      </c>
      <c r="E74" s="36">
        <f>+E62+E36+E26+E16+E10</f>
        <v>3898834.47</v>
      </c>
      <c r="F74" s="36">
        <f>+F62+F36+F26+F16+F10</f>
        <v>5002406.49</v>
      </c>
      <c r="G74" s="36">
        <f>+G62+G36+G26+G16+G10</f>
        <v>4106939.9000000004</v>
      </c>
      <c r="H74" s="36">
        <f>+H70+H67+H62+H52+H44+H36+H26+H16+H10</f>
        <v>4620248.99</v>
      </c>
      <c r="I74" s="36">
        <f>+I70+I67+I62+I52+I44+I36+I26+I16+I10</f>
        <v>3038761.68</v>
      </c>
      <c r="J74" s="36">
        <f>+J70+J67+J62+J52+J44+J36+J26+J16+J10</f>
        <v>4557534.26</v>
      </c>
      <c r="K74" s="36">
        <f>+K70+K67+K62+K52+K44+K36+K26+K16+K10</f>
        <v>5108924.7200000007</v>
      </c>
      <c r="L74" s="36">
        <f>+L70+L67+L62+L52+L44+L36+L26+L16+L10</f>
        <v>4647601.1300000008</v>
      </c>
      <c r="M74" s="20">
        <f t="shared" ref="M74:N74" si="28">+M62+M52+M36+M26+M16+M10</f>
        <v>0</v>
      </c>
      <c r="N74" s="20">
        <f t="shared" si="28"/>
        <v>0</v>
      </c>
    </row>
    <row r="75" spans="1:14" x14ac:dyDescent="0.25">
      <c r="A75" s="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19"/>
      <c r="N75" s="19"/>
    </row>
    <row r="76" spans="1:14" x14ac:dyDescent="0.25">
      <c r="A76" s="1" t="s">
        <v>68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1"/>
      <c r="N76" s="21"/>
    </row>
    <row r="77" spans="1:14" x14ac:dyDescent="0.25">
      <c r="A77" s="2" t="s">
        <v>69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9"/>
      <c r="N77" s="9"/>
    </row>
    <row r="78" spans="1:14" ht="30" x14ac:dyDescent="0.25">
      <c r="A78" s="4" t="s">
        <v>70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9"/>
      <c r="N78" s="19"/>
    </row>
    <row r="79" spans="1:14" ht="30" x14ac:dyDescent="0.25">
      <c r="A79" s="4" t="s">
        <v>71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9"/>
      <c r="N79" s="19"/>
    </row>
    <row r="80" spans="1:14" x14ac:dyDescent="0.25">
      <c r="A80" s="2" t="s">
        <v>72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9"/>
      <c r="N80" s="9"/>
    </row>
    <row r="81" spans="1:14" x14ac:dyDescent="0.25">
      <c r="A81" s="4" t="s">
        <v>73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9"/>
      <c r="N81" s="19"/>
    </row>
    <row r="82" spans="1:14" x14ac:dyDescent="0.25">
      <c r="A82" s="4" t="s">
        <v>74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9"/>
      <c r="N82" s="19"/>
    </row>
    <row r="83" spans="1:14" x14ac:dyDescent="0.25">
      <c r="A83" s="2" t="s">
        <v>75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9"/>
      <c r="N83" s="9"/>
    </row>
    <row r="84" spans="1:14" ht="30" x14ac:dyDescent="0.25">
      <c r="A84" s="4" t="s">
        <v>76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9"/>
      <c r="N84" s="19"/>
    </row>
    <row r="85" spans="1:14" x14ac:dyDescent="0.25">
      <c r="A85" s="5" t="s">
        <v>77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2"/>
      <c r="N85" s="22"/>
    </row>
    <row r="87" spans="1:14" ht="15.75" x14ac:dyDescent="0.25">
      <c r="A87" s="6" t="s">
        <v>78</v>
      </c>
      <c r="B87" s="39">
        <f>+B74</f>
        <v>42593734.970000006</v>
      </c>
      <c r="C87" s="40">
        <f>+C10+C16+C26+C36</f>
        <v>3372281.0900000003</v>
      </c>
      <c r="D87" s="40">
        <f t="shared" ref="D87" si="29">+D62+D52+D36+D26+D16+D10</f>
        <v>4240202.24</v>
      </c>
      <c r="E87" s="40">
        <f t="shared" ref="E87:F87" si="30">+E62+E52+E36+E26+E16+E10</f>
        <v>3898834.47</v>
      </c>
      <c r="F87" s="40">
        <f t="shared" si="30"/>
        <v>5002406.49</v>
      </c>
      <c r="G87" s="40">
        <f t="shared" ref="G87:H87" si="31">+G62+G52+G36+G26+G16+G10</f>
        <v>4106939.9000000004</v>
      </c>
      <c r="H87" s="40">
        <f t="shared" si="31"/>
        <v>4620248.99</v>
      </c>
      <c r="I87" s="40">
        <f t="shared" ref="I87:J87" si="32">+I62+I52+I36+I26+I16+I10</f>
        <v>3038761.68</v>
      </c>
      <c r="J87" s="40">
        <f t="shared" si="32"/>
        <v>4557534.26</v>
      </c>
      <c r="K87" s="40">
        <f t="shared" ref="K87:L87" si="33">+K62+K52+K36+K26+K16+K10</f>
        <v>5108924.7200000007</v>
      </c>
      <c r="L87" s="40">
        <f t="shared" si="33"/>
        <v>4647601.1300000008</v>
      </c>
      <c r="M87" s="23">
        <f t="shared" ref="M87:N87" si="34">+M62+M52+M36+M26+M16+M10</f>
        <v>0</v>
      </c>
      <c r="N87" s="23">
        <f t="shared" si="34"/>
        <v>0</v>
      </c>
    </row>
    <row r="88" spans="1:14" x14ac:dyDescent="0.25">
      <c r="A88" t="s">
        <v>99</v>
      </c>
    </row>
    <row r="89" spans="1:14" x14ac:dyDescent="0.25">
      <c r="A89" t="s">
        <v>89</v>
      </c>
    </row>
    <row r="90" spans="1:14" x14ac:dyDescent="0.25">
      <c r="A90" t="s">
        <v>90</v>
      </c>
    </row>
    <row r="100" spans="1:14" ht="15.75" x14ac:dyDescent="0.25">
      <c r="A100" s="12" t="s">
        <v>95</v>
      </c>
      <c r="B100" s="41"/>
      <c r="C100" s="42"/>
      <c r="D100" s="42"/>
      <c r="E100" s="42"/>
      <c r="F100" s="42"/>
      <c r="G100" s="42"/>
      <c r="H100" s="42"/>
      <c r="I100" s="42"/>
      <c r="J100" s="45" t="s">
        <v>104</v>
      </c>
      <c r="K100" s="45"/>
      <c r="L100" s="45"/>
      <c r="M100" s="45"/>
      <c r="N100" s="13"/>
    </row>
    <row r="101" spans="1:14" ht="15.75" x14ac:dyDescent="0.25">
      <c r="A101" s="14" t="s">
        <v>96</v>
      </c>
      <c r="B101" s="41"/>
      <c r="C101" s="42"/>
      <c r="D101" s="42"/>
      <c r="E101" s="42"/>
      <c r="F101" s="42"/>
      <c r="G101" s="42"/>
      <c r="H101" s="42"/>
      <c r="I101" s="42"/>
      <c r="J101" s="46" t="s">
        <v>105</v>
      </c>
      <c r="K101" s="46"/>
      <c r="L101" s="46"/>
      <c r="M101" s="46"/>
      <c r="N101" s="13"/>
    </row>
    <row r="102" spans="1:14" ht="15.75" x14ac:dyDescent="0.25">
      <c r="A102" s="14" t="s">
        <v>97</v>
      </c>
      <c r="B102" s="41"/>
      <c r="C102" s="42"/>
      <c r="D102" s="42"/>
      <c r="E102" s="42"/>
      <c r="F102" s="42"/>
      <c r="G102" s="42"/>
      <c r="H102" s="42"/>
      <c r="I102" s="42"/>
      <c r="J102" s="46" t="s">
        <v>106</v>
      </c>
      <c r="K102" s="46"/>
      <c r="L102" s="46"/>
      <c r="M102" s="46"/>
      <c r="N102" s="13"/>
    </row>
    <row r="103" spans="1:14" ht="15.75" x14ac:dyDescent="0.25">
      <c r="A103" s="13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24"/>
      <c r="N103" s="24"/>
    </row>
    <row r="104" spans="1:14" ht="15.75" x14ac:dyDescent="0.25">
      <c r="A104" s="15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25"/>
      <c r="N104" s="25"/>
    </row>
    <row r="105" spans="1:14" ht="15.75" x14ac:dyDescent="0.25">
      <c r="A105" s="15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25"/>
      <c r="N105" s="25"/>
    </row>
    <row r="106" spans="1:14" ht="15.75" x14ac:dyDescent="0.25">
      <c r="A106" s="15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25"/>
      <c r="N106" s="25"/>
    </row>
    <row r="107" spans="1:14" ht="15.75" x14ac:dyDescent="0.25">
      <c r="A107" s="47" t="s">
        <v>101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5.75" x14ac:dyDescent="0.25">
      <c r="A108" s="48" t="s">
        <v>103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15.75" x14ac:dyDescent="0.25">
      <c r="A109" s="48" t="s">
        <v>102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ht="15.75" x14ac:dyDescent="0.25">
      <c r="A110" s="13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24"/>
      <c r="N110" s="24"/>
    </row>
    <row r="111" spans="1:14" ht="15.75" x14ac:dyDescent="0.25">
      <c r="A111" s="13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24"/>
      <c r="N111" s="24"/>
    </row>
  </sheetData>
  <mergeCells count="12">
    <mergeCell ref="A107:N107"/>
    <mergeCell ref="A108:N108"/>
    <mergeCell ref="A109:N109"/>
    <mergeCell ref="A1:N1"/>
    <mergeCell ref="A2:N2"/>
    <mergeCell ref="A4:N4"/>
    <mergeCell ref="A5:N5"/>
    <mergeCell ref="A6:N6"/>
    <mergeCell ref="A3:N3"/>
    <mergeCell ref="J101:M101"/>
    <mergeCell ref="J102:M102"/>
    <mergeCell ref="J100:M100"/>
  </mergeCells>
  <pageMargins left="0.7" right="0.7" top="0.75" bottom="0.75" header="0.3" footer="0.3"/>
  <pageSetup scale="5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2021-09-29T15:32:04Z</cp:lastPrinted>
  <dcterms:created xsi:type="dcterms:W3CDTF">2018-04-17T18:57:16Z</dcterms:created>
  <dcterms:modified xsi:type="dcterms:W3CDTF">2021-11-10T17:40:35Z</dcterms:modified>
</cp:coreProperties>
</file>