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NIFICACION Y DESARROLLO\0-Departamento Estadística\A-Transparencia\Reporte por trimestre Excel, PDF, Word\2022\2do Trimestre 2022 INSUDE\"/>
    </mc:Choice>
  </mc:AlternateContent>
  <bookViews>
    <workbookView xWindow="0" yWindow="0" windowWidth="20490" windowHeight="7755" tabRatio="416" activeTab="3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  <sheet name="07Edu.ConA" sheetId="9" r:id="rId8"/>
    <sheet name="08Edu.ConB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'06TPES'!$A$1:$L$24</definedName>
    <definedName name="_xlnm.Print_Area" localSheetId="7">'07Edu.ConA'!$A$1:$F$32</definedName>
    <definedName name="_xlnm.Print_Area" localSheetId="8">'08Edu.ConB'!$A$1:$F$38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13" i="4" l="1"/>
  <c r="E11" i="4"/>
  <c r="E38" i="10" l="1"/>
  <c r="E30" i="6" s="1"/>
  <c r="E32" i="9"/>
  <c r="U23" i="6" l="1"/>
  <c r="T23" i="6"/>
  <c r="R23" i="6"/>
  <c r="Q23" i="6"/>
  <c r="O23" i="6"/>
  <c r="N23" i="6"/>
  <c r="L23" i="6"/>
  <c r="K23" i="6"/>
  <c r="I23" i="6"/>
  <c r="H23" i="6"/>
  <c r="F23" i="6"/>
  <c r="E23" i="6"/>
  <c r="V22" i="6"/>
  <c r="S22" i="6"/>
  <c r="P22" i="6"/>
  <c r="M22" i="6"/>
  <c r="J22" i="6"/>
  <c r="G22" i="6"/>
  <c r="V21" i="6"/>
  <c r="S21" i="6"/>
  <c r="P21" i="6"/>
  <c r="M21" i="6"/>
  <c r="J21" i="6"/>
  <c r="G21" i="6"/>
  <c r="V20" i="6"/>
  <c r="S20" i="6"/>
  <c r="P20" i="6"/>
  <c r="M20" i="6"/>
  <c r="J20" i="6"/>
  <c r="G20" i="6"/>
  <c r="V19" i="6"/>
  <c r="S19" i="6"/>
  <c r="P19" i="6"/>
  <c r="M19" i="6"/>
  <c r="J19" i="6"/>
  <c r="G19" i="6"/>
  <c r="W19" i="6" s="1"/>
  <c r="V18" i="6"/>
  <c r="S18" i="6"/>
  <c r="P18" i="6"/>
  <c r="M18" i="6"/>
  <c r="W18" i="6" s="1"/>
  <c r="J18" i="6"/>
  <c r="G18" i="6"/>
  <c r="V17" i="6"/>
  <c r="S17" i="6"/>
  <c r="P17" i="6"/>
  <c r="M17" i="6"/>
  <c r="J17" i="6"/>
  <c r="G17" i="6"/>
  <c r="V16" i="6"/>
  <c r="S16" i="6"/>
  <c r="P16" i="6"/>
  <c r="M16" i="6"/>
  <c r="J16" i="6"/>
  <c r="G16" i="6"/>
  <c r="V15" i="6"/>
  <c r="S15" i="6"/>
  <c r="P15" i="6"/>
  <c r="M15" i="6"/>
  <c r="J15" i="6"/>
  <c r="G15" i="6"/>
  <c r="W15" i="6" s="1"/>
  <c r="V14" i="6"/>
  <c r="V23" i="6" s="1"/>
  <c r="S14" i="6"/>
  <c r="P14" i="6"/>
  <c r="M14" i="6"/>
  <c r="M23" i="6" s="1"/>
  <c r="J14" i="6"/>
  <c r="G14" i="6"/>
  <c r="G23" i="6" l="1"/>
  <c r="W21" i="6"/>
  <c r="W17" i="6"/>
  <c r="S23" i="6"/>
  <c r="P23" i="6"/>
  <c r="W16" i="6"/>
  <c r="W20" i="6"/>
  <c r="W22" i="6"/>
  <c r="J23" i="6"/>
  <c r="W14" i="6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E8" i="3"/>
  <c r="E10" i="3"/>
  <c r="E9" i="3"/>
  <c r="E27" i="6"/>
  <c r="E8" i="5" s="1"/>
  <c r="W23" i="6" l="1"/>
  <c r="E11" i="3"/>
  <c r="E12" i="3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6" i="2" s="1"/>
  <c r="E26" i="6"/>
  <c r="E28" i="6" s="1"/>
  <c r="E32" i="6" s="1"/>
  <c r="G10" i="4"/>
  <c r="E7" i="5" l="1"/>
  <c r="H14" i="1"/>
  <c r="H21" i="1"/>
  <c r="H19" i="1"/>
  <c r="H17" i="1"/>
  <c r="H23" i="1" l="1"/>
  <c r="E10" i="4"/>
  <c r="E12" i="4" l="1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9" i="5"/>
  <c r="F7" i="5" s="1"/>
  <c r="F8" i="5" l="1"/>
  <c r="F9" i="5" s="1"/>
</calcChain>
</file>

<file path=xl/sharedStrings.xml><?xml version="1.0" encoding="utf-8"?>
<sst xmlns="http://schemas.openxmlformats.org/spreadsheetml/2006/main" count="254" uniqueCount="182">
  <si>
    <t xml:space="preserve">Instituto Superior Para la Defensa </t>
  </si>
  <si>
    <t>"General Juan Pablo Duarte y Díez" (INSUDE)</t>
  </si>
  <si>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</si>
  <si>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</si>
  <si>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</si>
  <si>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</si>
  <si>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</si>
  <si>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</si>
  <si>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</si>
  <si>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</si>
  <si>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</si>
  <si>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</si>
  <si>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</si>
  <si>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</si>
  <si>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</si>
  <si>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</si>
  <si>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</si>
  <si>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</si>
  <si>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</si>
  <si>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</si>
  <si>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</si>
  <si>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</si>
  <si>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</si>
  <si>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</si>
  <si>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</si>
  <si>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Civiles </t>
  </si>
  <si>
    <t xml:space="preserve">Dependencias </t>
  </si>
  <si>
    <t xml:space="preserve">Catidad de egresados por dependencia </t>
  </si>
  <si>
    <t>%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</si>
  <si>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</si>
  <si>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</si>
  <si>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</si>
  <si>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</si>
  <si>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</si>
  <si>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</si>
  <si>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</si>
  <si>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</si>
  <si>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</si>
  <si>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PROPORCION DE EGRESADOS POR DEPENDENCIAS</t>
  </si>
  <si>
    <t xml:space="preserve">Proporción de egresados por dependencia 
</t>
  </si>
  <si>
    <t xml:space="preserve">Total de Egresados en las Escuelas y Academias
</t>
  </si>
  <si>
    <t>Total por Facultad</t>
  </si>
  <si>
    <t xml:space="preserve">Total por Escuelas y Academias </t>
  </si>
  <si>
    <t>Total por sexo</t>
  </si>
  <si>
    <t>femenino</t>
  </si>
  <si>
    <t>T</t>
  </si>
  <si>
    <t>F</t>
  </si>
  <si>
    <t>M</t>
  </si>
  <si>
    <t xml:space="preserve">M 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</si>
  <si>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</si>
  <si>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</si>
  <si>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</si>
  <si>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</si>
  <si>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</si>
  <si>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</si>
  <si>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</si>
  <si>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En Derechos Humanos y Derecho Internacional Humanitario (EGDDHHyDIH).</t>
  </si>
  <si>
    <t>Academia Militar "Batalla de las Carreras" (AMBC).</t>
  </si>
  <si>
    <t>Relación de egresados por sexo y por escuelas</t>
  </si>
  <si>
    <t>Escuelas y Academias</t>
  </si>
  <si>
    <t>PROPORCION DE EGRESADOS POR SEXO</t>
  </si>
  <si>
    <t xml:space="preserve">Índice del sistema estadÍstico del INSUDE 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</si>
  <si>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</si>
  <si>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</si>
  <si>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</si>
  <si>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</si>
  <si>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</si>
  <si>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</si>
  <si>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</si>
  <si>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</si>
  <si>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</si>
  <si>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</si>
  <si>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</si>
  <si>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</si>
  <si>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</si>
  <si>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</si>
  <si>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t xml:space="preserve">Leyenda 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</si>
  <si>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: femenino </t>
    </r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</si>
  <si>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masculino</t>
    </r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</si>
  <si>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total de Femenino y Masculino</t>
    </r>
  </si>
  <si>
    <t xml:space="preserve">RELACIÓN TRIMESTRAL ENERO-MARZO 2022
</t>
  </si>
  <si>
    <t xml:space="preserve">Relación General del INSUDE sus Escuelas y Academias </t>
  </si>
  <si>
    <t>Dirección de Planificación, Desarrollo y Evaluación Insititucional</t>
  </si>
  <si>
    <t>Plantilla de Estadística de Educación Continua de grado</t>
  </si>
  <si>
    <t>Trimestre Abril - junio  2022</t>
  </si>
  <si>
    <t>No.</t>
  </si>
  <si>
    <t>Nombre de las Escuelas</t>
  </si>
  <si>
    <t>Nombre Capacitación</t>
  </si>
  <si>
    <t>Participantes</t>
  </si>
  <si>
    <t>Escuela de Graduados de Derechos Humanos y Derecho Internacional Humanitario (EGDDHHyDIH).</t>
  </si>
  <si>
    <t xml:space="preserve">Curso Superior en Derechos Humanos y Derecho Internacional Humanitario </t>
  </si>
  <si>
    <t>Escuela de Graduados de Altos Estudios Estratégicos (EGAEE)</t>
  </si>
  <si>
    <t>III Diplomado en Gestión de la Ciberseguridad</t>
  </si>
  <si>
    <t>IV Taller en Seguridad y Defensa Nacional</t>
  </si>
  <si>
    <t>Escuela de Graduados de Estudios Militares del Ejército de República Dominicana (EGEMERD)</t>
  </si>
  <si>
    <t>Diplomado de Comando y Estado Mayor</t>
  </si>
  <si>
    <t xml:space="preserve">Cursos de Operaciones Militares para Oficiales Auxiliares </t>
  </si>
  <si>
    <t>Diplomado Seguridad Fronteriza</t>
  </si>
  <si>
    <t xml:space="preserve">Charla </t>
  </si>
  <si>
    <t>Escuela de Graduados de Comando y Estado Mayor Naval (EGCEMN)</t>
  </si>
  <si>
    <t>Taller "Vida del Patricio Juan Pablo Duarte"</t>
  </si>
  <si>
    <t>Escuela de Graduados de Comando y Estado Mayor Conjunto “General de División Gregorio Luperón” (EGCEMC)</t>
  </si>
  <si>
    <t>Curso Operaciones Conjuntas y Combinadas</t>
  </si>
  <si>
    <t xml:space="preserve">Curso Taller Operaciones de Sostenimiento </t>
  </si>
  <si>
    <t>Academia  Naval Vicealmirante César de Windt Lavandier (ANVCWL)</t>
  </si>
  <si>
    <t>Charlas Importancia de la CFAC</t>
  </si>
  <si>
    <t>Academia Aérea, General de Brigada Piloto Frank A. Feliz Miranda.</t>
  </si>
  <si>
    <t>Vida y Obra de Mella</t>
  </si>
  <si>
    <t>Uso de la Plataforma de Coopinfa</t>
  </si>
  <si>
    <t>Escuela de Graduados de Comando y Estado Mayor Aéreo (EGCEMA)</t>
  </si>
  <si>
    <t xml:space="preserve">Curso </t>
  </si>
  <si>
    <t>Conferencia magistral "Guerra de Independencia de la República Dominicana"</t>
  </si>
  <si>
    <t>Charlaas</t>
  </si>
  <si>
    <t>Escuela de Graduados de Derechos Humanos y Drecho Internacional Humanitario (EGDDHHyDIH)</t>
  </si>
  <si>
    <t>Conferencia sobre Derechos Humanos y Drecho Internacional Humanitario</t>
  </si>
  <si>
    <t>II Diplomado de Protección de Datos y Manejos de Información con participantes Nacionales de las FFAA.</t>
  </si>
  <si>
    <t>Curso Básico de Derechos Humanos y Derecho Internacional Humanitario.</t>
  </si>
  <si>
    <t>Curso Superior de Derechos Humanos y Derecho Internacional Humanitario.</t>
  </si>
  <si>
    <t>Diplomado en DDHHYDIH</t>
  </si>
  <si>
    <t xml:space="preserve">Total                 </t>
  </si>
  <si>
    <t>Plantilla de Estadísticas de Educación Continua de las Escuelas Especializadas</t>
  </si>
  <si>
    <t>Trimestre Abril - junio 2022</t>
  </si>
  <si>
    <t>Nombre de las Escuelas Especializadas</t>
  </si>
  <si>
    <t>Rectoría</t>
  </si>
  <si>
    <t>Taller Seminario Asesoramiento Geoespacial</t>
  </si>
  <si>
    <t>Escuela del Centro de Operaciones de Paz y Ayuda Humanitaria de las FF.AA. (COPAH).</t>
  </si>
  <si>
    <t>Diplomado en Ciberseguridad</t>
  </si>
  <si>
    <t xml:space="preserve">Curso de Observadores Militares </t>
  </si>
  <si>
    <t>Curso de Ingles</t>
  </si>
  <si>
    <t>Escuela Nacional de Protección Ambiental (EMPA)</t>
  </si>
  <si>
    <t>Básico Militar  de Protectores Ambientales del SENPA</t>
  </si>
  <si>
    <t>Escuela de Seguridad de la Aviación Civil “Mayor General Piloto Luis Damián Castro Cruz”. (ESAC).</t>
  </si>
  <si>
    <t>Inspectores en Seguridad Privada de la Aviación Civil externo (presencial)</t>
  </si>
  <si>
    <t>Instrucción en Manejo de Crisis de Seguridad de la Aviación, interno (presencial)</t>
  </si>
  <si>
    <t>Instrucción Básicas Para el personal de Seguridad de Aeropuertos, interno presencial.</t>
  </si>
  <si>
    <t>Entrenamiento Periódico para Instructores AVSEC, presencial</t>
  </si>
  <si>
    <t>Inglés Intensivo</t>
  </si>
  <si>
    <t>Curso de creol</t>
  </si>
  <si>
    <t>Instrucción en Gestión de la Seguridad de la Aviación.</t>
  </si>
  <si>
    <t>Escuela del Cuerpo de Seguridad Portuaria, (ECESEP).</t>
  </si>
  <si>
    <t>Diplomado en Seguridad Portuaria</t>
  </si>
  <si>
    <t>Curso Taller de Inteligencia de Explotación a la protección portuaria</t>
  </si>
  <si>
    <t>Escuela de Inteligencia de las Fuerzas Armadas (J-2).</t>
  </si>
  <si>
    <t xml:space="preserve">Curso Básico de Inteligencia </t>
  </si>
  <si>
    <t>Escuela del Cuerpo Especializado en Seguridad Fronteriza Terrestre (ESCAFRONT).</t>
  </si>
  <si>
    <t>Diplomado Operaciones de Seguridad Fronteriza Terrestre.</t>
  </si>
  <si>
    <t xml:space="preserve">Curso de tapicería </t>
  </si>
  <si>
    <t>Curso Básico de Operaciones de Seguridad Fronteriza Terrestre.</t>
  </si>
  <si>
    <t>Curso Básico de Informática</t>
  </si>
  <si>
    <t>Escuela de Entrenamiento de la Comisión Militar y Policial (COMIPOL).</t>
  </si>
  <si>
    <t>Curso Básico de Entrenamiento de la COMOPOL</t>
  </si>
  <si>
    <t>Curso de choferes</t>
  </si>
  <si>
    <t>Escuela del Cuerpo de Seguridad Presidencial (ECUSEP).</t>
  </si>
  <si>
    <t>Curso protección de dignatario</t>
  </si>
  <si>
    <t xml:space="preserve">Curso Ingles básico Sabatino presencial </t>
  </si>
  <si>
    <t>Escuela Técnica de Seguridad y Control de Combustible (ETSCCOM).</t>
  </si>
  <si>
    <t>Curso Básico de Seguridad en Control de Combustible</t>
  </si>
  <si>
    <t>Curso Avanzado de Seguridad en Control de Combustibles y Comercio de Mercancías</t>
  </si>
  <si>
    <t>Curso Básico de Primero Auxilio (CBPA)</t>
  </si>
  <si>
    <t>Escuela del Cuerpo Especializado para la Seguridad del Metro (ECESMET).</t>
  </si>
  <si>
    <t xml:space="preserve">Curso Rescate en la Alturas y Cable Aéreo </t>
  </si>
  <si>
    <t>Curso Básico de Seguridad para el Metro y Teleférico</t>
  </si>
  <si>
    <t xml:space="preserve">Total de participantes                                                                                                                                          </t>
  </si>
  <si>
    <t>07Edu.ConA</t>
  </si>
  <si>
    <t>08Edu.ConB</t>
  </si>
  <si>
    <t>EDUCACIÓN CONTINUA DE LAS ESCUELAS DE GRADUADOS</t>
  </si>
  <si>
    <t>EDUCACIÓN CONTINUA DE LAS ESCUELAS ESPECIALIZADAS</t>
  </si>
  <si>
    <t>Trimestre abril-junio 2022</t>
  </si>
  <si>
    <t xml:space="preserve">Total Proporción de Egresados por Sexo
</t>
  </si>
  <si>
    <t>Total femeninos grado y postgrado</t>
  </si>
  <si>
    <t>Total masculinos grado y postgrado</t>
  </si>
  <si>
    <t>Total Grado y Postgrado</t>
  </si>
  <si>
    <t>Total cursantes de educación continua</t>
  </si>
  <si>
    <t>Total general grado, postgrado y educación continua</t>
  </si>
  <si>
    <t>Escuela de Graduados de Comando y Estado Mayor Conjunto (EGCEMC).</t>
  </si>
  <si>
    <t>ÁREAS: EDUCACIÓN SUPERIOR  y EDUCACI[ON CONTINUA</t>
  </si>
  <si>
    <t xml:space="preserve">ÁREA: EDUCACIÓN SUPERIOR </t>
  </si>
  <si>
    <t>Estadística Segundo Trimestre Abril-Junio 2022</t>
  </si>
  <si>
    <t>Porcentaje catidad de egresados por dependencia</t>
  </si>
  <si>
    <t>Escuela de Graduados de Altos Estudio Estratégico (EGAEE).</t>
  </si>
  <si>
    <t xml:space="preserve">Total de estudiantes </t>
  </si>
  <si>
    <t>Total de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</si>
</sst>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u/>
      <sz val="14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u/>
      <sz val="12"/>
      <color theme="9" tint="-0.249977111117893"/>
      <name val="Castellar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Calibri "/>
    </font>
    <font>
      <sz val="11"/>
      <color theme="1"/>
      <name val="Calibri "/>
    </font>
    <font>
      <b/>
      <sz val="14"/>
      <color theme="1"/>
      <name val="Calibri "/>
    </font>
  </fonts>
  <fills count="16">
    <fill>
      <patternFill patternType="none"/>
    </fill>
    <fill>
      <patternFill patternType="gray125"/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8B9FF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4C91D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9" fontId="10" fillId="3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5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17" fontId="6" fillId="0" borderId="0" xfId="0" applyNumberFormat="1" applyFont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9" fontId="3" fillId="5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64" fontId="2" fillId="4" borderId="33" xfId="2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10" fillId="7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 readingOrder="1"/>
    </xf>
    <xf numFmtId="0" fontId="0" fillId="0" borderId="0" xfId="0" applyAlignment="1"/>
    <xf numFmtId="0" fontId="25" fillId="0" borderId="0" xfId="3"/>
    <xf numFmtId="0" fontId="26" fillId="0" borderId="0" xfId="3" applyFont="1" applyAlignment="1" applyProtection="1">
      <alignment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center" vertical="center"/>
    </xf>
    <xf numFmtId="164" fontId="19" fillId="4" borderId="1" xfId="2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7" fontId="30" fillId="0" borderId="0" xfId="0" applyNumberFormat="1" applyFont="1" applyAlignment="1" applyProtection="1">
      <alignment horizontal="center"/>
      <protection locked="0"/>
    </xf>
    <xf numFmtId="17" fontId="30" fillId="0" borderId="0" xfId="0" applyNumberFormat="1" applyFont="1" applyAlignment="1" applyProtection="1">
      <protection locked="0"/>
    </xf>
    <xf numFmtId="17" fontId="18" fillId="0" borderId="0" xfId="0" applyNumberFormat="1" applyFont="1" applyAlignment="1" applyProtection="1">
      <protection locked="0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28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3" fillId="5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Fill="1" applyAlignment="1" applyProtection="1">
      <protection locked="0"/>
    </xf>
    <xf numFmtId="17" fontId="17" fillId="0" borderId="0" xfId="0" applyNumberFormat="1" applyFont="1" applyAlignment="1" applyProtection="1">
      <protection locked="0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11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17" fontId="18" fillId="0" borderId="3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48" fillId="0" borderId="0" xfId="0" applyFont="1"/>
    <xf numFmtId="0" fontId="23" fillId="2" borderId="37" xfId="0" applyFont="1" applyFill="1" applyBorder="1" applyProtection="1"/>
    <xf numFmtId="164" fontId="22" fillId="2" borderId="37" xfId="2" applyNumberFormat="1" applyFont="1" applyFill="1" applyBorder="1" applyProtection="1"/>
    <xf numFmtId="164" fontId="33" fillId="8" borderId="37" xfId="0" applyNumberFormat="1" applyFont="1" applyFill="1" applyBorder="1" applyAlignment="1" applyProtection="1">
      <alignment horizontal="center" vertical="center"/>
      <protection locked="0"/>
    </xf>
    <xf numFmtId="0" fontId="49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1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 applyProtection="1">
      <alignment horizontal="left" vertical="center" wrapText="1"/>
      <protection locked="0"/>
    </xf>
    <xf numFmtId="0" fontId="53" fillId="0" borderId="1" xfId="0" applyFont="1" applyBorder="1" applyAlignment="1">
      <alignment horizontal="center" vertical="center"/>
    </xf>
    <xf numFmtId="10" fontId="53" fillId="0" borderId="1" xfId="1" applyNumberFormat="1" applyFont="1" applyBorder="1" applyAlignment="1">
      <alignment horizontal="center" vertical="center"/>
    </xf>
    <xf numFmtId="0" fontId="54" fillId="4" borderId="1" xfId="0" applyFont="1" applyFill="1" applyBorder="1" applyAlignment="1" applyProtection="1">
      <alignment horizontal="left" vertical="center"/>
      <protection locked="0"/>
    </xf>
    <xf numFmtId="164" fontId="54" fillId="4" borderId="1" xfId="2" applyNumberFormat="1" applyFont="1" applyFill="1" applyBorder="1" applyAlignment="1">
      <alignment horizontal="center" vertical="center"/>
    </xf>
    <xf numFmtId="9" fontId="54" fillId="4" borderId="1" xfId="1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0" fillId="13" borderId="1" xfId="0" applyFill="1" applyBorder="1" applyProtection="1">
      <protection locked="0"/>
    </xf>
    <xf numFmtId="0" fontId="0" fillId="13" borderId="1" xfId="0" applyFont="1" applyFill="1" applyBorder="1" applyAlignment="1" applyProtection="1">
      <alignment horizontal="center" vertical="center"/>
    </xf>
    <xf numFmtId="0" fontId="0" fillId="14" borderId="1" xfId="0" applyFill="1" applyBorder="1" applyProtection="1">
      <protection locked="0"/>
    </xf>
    <xf numFmtId="0" fontId="0" fillId="14" borderId="1" xfId="0" applyFont="1" applyFill="1" applyBorder="1" applyAlignment="1" applyProtection="1">
      <alignment horizontal="center" vertical="center"/>
    </xf>
    <xf numFmtId="0" fontId="0" fillId="15" borderId="1" xfId="0" applyFill="1" applyBorder="1" applyProtection="1">
      <protection locked="0"/>
    </xf>
    <xf numFmtId="0" fontId="0" fillId="15" borderId="1" xfId="0" applyFont="1" applyFill="1" applyBorder="1" applyAlignment="1" applyProtection="1">
      <alignment horizontal="center" vertical="center"/>
    </xf>
    <xf numFmtId="0" fontId="0" fillId="15" borderId="2" xfId="0" applyFill="1" applyBorder="1" applyProtection="1">
      <protection locked="0"/>
    </xf>
    <xf numFmtId="0" fontId="0" fillId="15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2" fillId="12" borderId="0" xfId="0" applyFont="1" applyFill="1" applyAlignment="1">
      <alignment horizontal="center"/>
    </xf>
    <xf numFmtId="0" fontId="43" fillId="12" borderId="0" xfId="0" applyFont="1" applyFill="1" applyAlignment="1">
      <alignment horizontal="center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33" fillId="8" borderId="28" xfId="0" applyFont="1" applyFill="1" applyBorder="1" applyAlignment="1" applyProtection="1">
      <alignment horizontal="left"/>
      <protection locked="0"/>
    </xf>
    <xf numFmtId="0" fontId="33" fillId="8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Alignment="1" applyProtection="1">
      <alignment horizontal="center"/>
      <protection locked="0"/>
    </xf>
    <xf numFmtId="17" fontId="1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3" fillId="8" borderId="19" xfId="0" applyFont="1" applyFill="1" applyBorder="1" applyAlignment="1" applyProtection="1">
      <alignment horizontal="center"/>
      <protection locked="0"/>
    </xf>
    <xf numFmtId="0" fontId="33" fillId="8" borderId="20" xfId="0" applyFont="1" applyFill="1" applyBorder="1" applyAlignment="1" applyProtection="1">
      <alignment horizontal="center"/>
      <protection locked="0"/>
    </xf>
    <xf numFmtId="0" fontId="33" fillId="8" borderId="21" xfId="0" applyFont="1" applyFill="1" applyBorder="1" applyAlignment="1" applyProtection="1">
      <alignment horizontal="center"/>
      <protection locked="0"/>
    </xf>
    <xf numFmtId="17" fontId="30" fillId="0" borderId="0" xfId="0" applyNumberFormat="1" applyFont="1" applyAlignment="1" applyProtection="1">
      <alignment horizontal="center" wrapText="1"/>
      <protection locked="0"/>
    </xf>
    <xf numFmtId="17" fontId="30" fillId="0" borderId="0" xfId="0" applyNumberFormat="1" applyFont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left"/>
      <protection locked="0"/>
    </xf>
    <xf numFmtId="0" fontId="21" fillId="2" borderId="38" xfId="0" applyFont="1" applyFill="1" applyBorder="1" applyAlignment="1" applyProtection="1">
      <alignment horizontal="left"/>
      <protection locked="0"/>
    </xf>
    <xf numFmtId="0" fontId="23" fillId="2" borderId="28" xfId="0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 vertical="center"/>
      <protection hidden="1"/>
    </xf>
    <xf numFmtId="17" fontId="50" fillId="0" borderId="0" xfId="0" applyNumberFormat="1" applyFont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17" fontId="32" fillId="2" borderId="0" xfId="0" applyNumberFormat="1" applyFont="1" applyFill="1" applyAlignment="1" applyProtection="1">
      <alignment horizontal="center"/>
      <protection locked="0"/>
    </xf>
    <xf numFmtId="164" fontId="0" fillId="2" borderId="6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1" fillId="15" borderId="6" xfId="2" applyNumberFormat="1" applyFont="1" applyFill="1" applyBorder="1" applyAlignment="1" applyProtection="1">
      <alignment horizontal="center" vertical="center"/>
    </xf>
    <xf numFmtId="164" fontId="1" fillId="15" borderId="7" xfId="2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left" vertical="center"/>
      <protection locked="0"/>
    </xf>
    <xf numFmtId="0" fontId="3" fillId="15" borderId="4" xfId="0" applyFont="1" applyFill="1" applyBorder="1" applyAlignment="1" applyProtection="1">
      <alignment horizontal="left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4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164" fontId="0" fillId="13" borderId="5" xfId="2" applyNumberFormat="1" applyFont="1" applyFill="1" applyBorder="1" applyAlignment="1" applyProtection="1">
      <alignment vertical="center"/>
    </xf>
    <xf numFmtId="164" fontId="0" fillId="13" borderId="11" xfId="2" applyNumberFormat="1" applyFont="1" applyFill="1" applyBorder="1" applyAlignment="1" applyProtection="1">
      <alignment vertical="center"/>
    </xf>
    <xf numFmtId="164" fontId="0" fillId="13" borderId="12" xfId="2" applyNumberFormat="1" applyFont="1" applyFill="1" applyBorder="1" applyAlignment="1" applyProtection="1">
      <alignment vertical="center"/>
    </xf>
    <xf numFmtId="164" fontId="0" fillId="14" borderId="6" xfId="2" applyNumberFormat="1" applyFont="1" applyFill="1" applyBorder="1" applyAlignment="1" applyProtection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6" fillId="2" borderId="0" xfId="0" applyFont="1" applyFill="1" applyAlignment="1">
      <alignment horizontal="center" wrapText="1"/>
    </xf>
    <xf numFmtId="0" fontId="46" fillId="2" borderId="0" xfId="0" applyFont="1" applyFill="1" applyAlignment="1">
      <alignment horizontal="center"/>
    </xf>
    <xf numFmtId="0" fontId="26" fillId="0" borderId="0" xfId="3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 readingOrder="1"/>
    </xf>
    <xf numFmtId="0" fontId="48" fillId="0" borderId="0" xfId="0" applyFont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/>
    </xf>
    <xf numFmtId="0" fontId="28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1" fillId="10" borderId="28" xfId="0" applyFont="1" applyFill="1" applyBorder="1" applyAlignment="1">
      <alignment horizontal="left" vertical="center" wrapText="1"/>
    </xf>
    <xf numFmtId="0" fontId="51" fillId="10" borderId="38" xfId="0" applyFont="1" applyFill="1" applyBorder="1" applyAlignment="1">
      <alignment horizontal="left" vertical="center" wrapText="1"/>
    </xf>
    <xf numFmtId="0" fontId="51" fillId="10" borderId="37" xfId="0" applyFont="1" applyFill="1" applyBorder="1" applyAlignment="1">
      <alignment horizontal="left" vertical="center" wrapText="1"/>
    </xf>
    <xf numFmtId="0" fontId="41" fillId="0" borderId="0" xfId="3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4" fillId="5" borderId="0" xfId="0" applyFont="1" applyFill="1" applyAlignment="1" applyProtection="1">
      <protection locked="0"/>
    </xf>
    <xf numFmtId="0" fontId="35" fillId="5" borderId="0" xfId="0" applyFont="1" applyFill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7" fontId="37" fillId="0" borderId="0" xfId="0" applyNumberFormat="1" applyFont="1" applyAlignment="1" applyProtection="1">
      <alignment horizontal="left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9" fillId="10" borderId="28" xfId="0" applyFont="1" applyFill="1" applyBorder="1" applyAlignment="1">
      <alignment horizontal="left" vertical="center" wrapText="1"/>
    </xf>
    <xf numFmtId="0" fontId="49" fillId="10" borderId="37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4" fillId="5" borderId="0" xfId="0" applyFont="1" applyFill="1" applyAlignment="1" applyProtection="1">
      <alignment horizontal="left"/>
      <protection locked="0"/>
    </xf>
    <xf numFmtId="17" fontId="50" fillId="0" borderId="0" xfId="0" applyNumberFormat="1" applyFont="1" applyAlignment="1" applyProtection="1">
      <alignment horizontal="left"/>
      <protection locked="0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C91D0"/>
      <color rgb="FFAFFFAF"/>
      <color rgb="FFE8B9FF"/>
      <color rgb="FF3399FF"/>
      <color rgb="FF8EE1F2"/>
      <color rgb="FF006600"/>
      <color rgb="FF00CC00"/>
      <color rgb="FF000099"/>
      <color rgb="FFFFC1D9"/>
      <color rgb="FFFF9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balanced" dir="t"/>
            </a:scene3d>
            <a:sp3d prstMaterial="metal"/>
          </c:spPr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07-42BA-9784-914403619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07-42BA-9784-914403619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07-42BA-9784-9144036192FD}"/>
              </c:ext>
            </c:extLst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807-42BA-9784-914403619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807-42BA-9784-9144036192FD}"/>
              </c:ext>
            </c:extLst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807-42BA-9784-9144036192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807-42BA-9784-9144036192FD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807-42BA-9784-9144036192F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balanced" dir="t"/>
              </a:scene3d>
              <a:sp3d prstMaterial="metal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807-42BA-9784-914403619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191</c:v>
                </c:pt>
                <c:pt idx="3">
                  <c:v>507</c:v>
                </c:pt>
                <c:pt idx="5">
                  <c:v>169</c:v>
                </c:pt>
                <c:pt idx="7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807-42BA-9784-9144036192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64914300983762629"/>
          <c:w val="0.97392212060319305"/>
          <c:h val="0.34099248720322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Estudiantes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4D-443C-9734-FD85A5F87C5A}"/>
              </c:ext>
            </c:extLst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4D-443C-9734-FD85A5F8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4D-443C-9734-FD85A5F87C5A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4D-443C-9734-FD85A5F87C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74D-443C-9734-FD85A5F87C5A}"/>
              </c:ext>
            </c:extLst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74D-443C-9734-FD85A5F87C5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74D-443C-9734-FD85A5F87C5A}"/>
              </c:ext>
            </c:extLst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74D-443C-9734-FD85A5F87C5A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74D-443C-9734-FD85A5F87C5A}"/>
              </c:ext>
            </c:extLst>
          </c:dPt>
          <c:cat>
            <c:strRef>
              <c:f>'03TEEA'!$D$6:$D$14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121</c:v>
                </c:pt>
                <c:pt idx="1">
                  <c:v>40</c:v>
                </c:pt>
                <c:pt idx="2">
                  <c:v>30</c:v>
                </c:pt>
                <c:pt idx="3">
                  <c:v>480</c:v>
                </c:pt>
                <c:pt idx="4">
                  <c:v>27</c:v>
                </c:pt>
                <c:pt idx="5">
                  <c:v>153</c:v>
                </c:pt>
                <c:pt idx="6">
                  <c:v>16</c:v>
                </c:pt>
                <c:pt idx="7">
                  <c:v>150</c:v>
                </c:pt>
                <c:pt idx="8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3376"/>
        <c:axId val="-1719619568"/>
      </c:barChart>
      <c:catAx>
        <c:axId val="-17196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19568"/>
        <c:crosses val="autoZero"/>
        <c:auto val="1"/>
        <c:lblAlgn val="ctr"/>
        <c:lblOffset val="100"/>
        <c:noMultiLvlLbl val="0"/>
      </c:catAx>
      <c:valAx>
        <c:axId val="-17196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estudiantes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2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egresados por dependencia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A6-4154-804E-26099599426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A6-4154-804E-26099599426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A6-4154-804E-26099599426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A6-4154-804E-26099599426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A6-4154-804E-26099599426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BA6-4154-804E-26099599426F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0.3323643410852713</c:v>
                </c:pt>
                <c:pt idx="1">
                  <c:v>0.21124031007751937</c:v>
                </c:pt>
                <c:pt idx="2">
                  <c:v>0.22965116279069767</c:v>
                </c:pt>
                <c:pt idx="3">
                  <c:v>0.1124031007751938</c:v>
                </c:pt>
                <c:pt idx="4">
                  <c:v>3.1007751937984496E-2</c:v>
                </c:pt>
                <c:pt idx="5">
                  <c:v>8.3333333333333329E-2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egresados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83</c:v>
                </c:pt>
                <c:pt idx="1">
                  <c:v>37</c:v>
                </c:pt>
                <c:pt idx="2">
                  <c:v>27</c:v>
                </c:pt>
                <c:pt idx="3">
                  <c:v>389</c:v>
                </c:pt>
                <c:pt idx="4">
                  <c:v>27</c:v>
                </c:pt>
                <c:pt idx="5">
                  <c:v>122</c:v>
                </c:pt>
                <c:pt idx="6">
                  <c:v>16</c:v>
                </c:pt>
                <c:pt idx="7">
                  <c:v>123</c:v>
                </c:pt>
                <c:pt idx="8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de Comando y Estado Mayor Conjunto (EGCEMC).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38</c:v>
                </c:pt>
                <c:pt idx="1">
                  <c:v>3</c:v>
                </c:pt>
                <c:pt idx="2">
                  <c:v>3</c:v>
                </c:pt>
                <c:pt idx="3">
                  <c:v>91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27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19622288"/>
        <c:axId val="-1719621744"/>
      </c:barChart>
      <c:catAx>
        <c:axId val="-171962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21744"/>
        <c:crosses val="autoZero"/>
        <c:auto val="1"/>
        <c:lblAlgn val="ctr"/>
        <c:lblOffset val="100"/>
        <c:noMultiLvlLbl val="0"/>
      </c:catAx>
      <c:valAx>
        <c:axId val="-17196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719622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PROPORCION DE EGRESADOS POR SEXO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6DF-4DB4-82D1-99885C74280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DF-4DB4-82D1-99885C742804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'06TPES'!$D$7:$D$8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'06TPES'!$F$7:$F$8</c:f>
              <c:numCache>
                <c:formatCode>0%</c:formatCode>
                <c:ptCount val="2"/>
                <c:pt idx="0">
                  <c:v>0.18895348837209303</c:v>
                </c:pt>
                <c:pt idx="1">
                  <c:v>0.81104651162790697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152400</xdr:rowOff>
    </xdr:from>
    <xdr:to>
      <xdr:col>9</xdr:col>
      <xdr:colOff>187171</xdr:colOff>
      <xdr:row>0</xdr:row>
      <xdr:rowOff>1400175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52400"/>
          <a:ext cx="2644621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277160</xdr:rowOff>
    </xdr:from>
    <xdr:ext cx="1528560" cy="727192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91435"/>
          <a:ext cx="1528560" cy="727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</xdr:colOff>
      <xdr:row>0</xdr:row>
      <xdr:rowOff>229469</xdr:rowOff>
    </xdr:from>
    <xdr:to>
      <xdr:col>7</xdr:col>
      <xdr:colOff>357187</xdr:colOff>
      <xdr:row>1</xdr:row>
      <xdr:rowOff>44708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29469"/>
          <a:ext cx="1785937" cy="839177"/>
        </a:xfrm>
        <a:prstGeom prst="rect">
          <a:avLst/>
        </a:prstGeom>
      </xdr:spPr>
    </xdr:pic>
    <xdr:clientData/>
  </xdr:twoCellAnchor>
  <xdr:twoCellAnchor>
    <xdr:from>
      <xdr:col>8</xdr:col>
      <xdr:colOff>35720</xdr:colOff>
      <xdr:row>9</xdr:row>
      <xdr:rowOff>261938</xdr:rowOff>
    </xdr:from>
    <xdr:to>
      <xdr:col>15</xdr:col>
      <xdr:colOff>11907</xdr:colOff>
      <xdr:row>28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4</xdr:row>
      <xdr:rowOff>68262</xdr:rowOff>
    </xdr:from>
    <xdr:to>
      <xdr:col>20</xdr:col>
      <xdr:colOff>530679</xdr:colOff>
      <xdr:row>12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136071</xdr:colOff>
      <xdr:row>11</xdr:row>
      <xdr:rowOff>258536</xdr:rowOff>
    </xdr:from>
    <xdr:to>
      <xdr:col>9</xdr:col>
      <xdr:colOff>108857</xdr:colOff>
      <xdr:row>12</xdr:row>
      <xdr:rowOff>108857</xdr:rowOff>
    </xdr:to>
    <xdr:sp macro="" textlink="">
      <xdr:nvSpPr>
        <xdr:cNvPr id="4" name="Rectángulo 3"/>
        <xdr:cNvSpPr/>
      </xdr:nvSpPr>
      <xdr:spPr>
        <a:xfrm>
          <a:off x="8490857" y="5075465"/>
          <a:ext cx="1496786" cy="2313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DO" sz="1200">
              <a:solidFill>
                <a:schemeClr val="tx1">
                  <a:lumMod val="65000"/>
                  <a:lumOff val="35000"/>
                </a:schemeClr>
              </a:solidFill>
            </a:rPr>
            <a:t>Total</a:t>
          </a:r>
          <a:r>
            <a:rPr lang="es-DO" sz="1200" baseline="0">
              <a:solidFill>
                <a:schemeClr val="tx1">
                  <a:lumMod val="65000"/>
                  <a:lumOff val="35000"/>
                </a:schemeClr>
              </a:solidFill>
            </a:rPr>
            <a:t> estudiantes</a:t>
          </a:r>
          <a:endParaRPr lang="es-DO" sz="12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18</xdr:row>
      <xdr:rowOff>107263</xdr:rowOff>
    </xdr:from>
    <xdr:to>
      <xdr:col>7</xdr:col>
      <xdr:colOff>809625</xdr:colOff>
      <xdr:row>45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4</xdr:row>
      <xdr:rowOff>15874</xdr:rowOff>
    </xdr:from>
    <xdr:to>
      <xdr:col>11</xdr:col>
      <xdr:colOff>206375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0</xdr:row>
      <xdr:rowOff>160771</xdr:rowOff>
    </xdr:from>
    <xdr:to>
      <xdr:col>2</xdr:col>
      <xdr:colOff>1349375</xdr:colOff>
      <xdr:row>0</xdr:row>
      <xdr:rowOff>972603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868" y="160771"/>
          <a:ext cx="1706032" cy="811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</xdr:colOff>
      <xdr:row>0</xdr:row>
      <xdr:rowOff>124882</xdr:rowOff>
    </xdr:from>
    <xdr:to>
      <xdr:col>2</xdr:col>
      <xdr:colOff>1401499</xdr:colOff>
      <xdr:row>0</xdr:row>
      <xdr:rowOff>941915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16" y="124882"/>
          <a:ext cx="1712650" cy="8170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e%20la%20Memoria\Departamento%20Estad&#237;stica\F-Reporte%20General%20por%20a&#241;o\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workbookViewId="0">
      <selection activeCell="B1" sqref="B1"/>
    </sheetView>
  </sheetViews>
  <sheetFormatPr baseColWidth="10" defaultColWidth="11.42578125" defaultRowHeight="15"/>
  <cols>
    <col min="1" max="1" width="13.140625" customWidth="1"/>
  </cols>
  <sheetData>
    <row r="1" spans="1:17" ht="120" customHeight="1" thickBot="1">
      <c r="A1" s="59"/>
      <c r="B1" s="59"/>
      <c r="C1" s="59"/>
      <c r="D1" s="59"/>
      <c r="E1" s="59"/>
      <c r="F1" s="145"/>
      <c r="G1" s="145"/>
      <c r="H1" s="145"/>
      <c r="I1" s="145"/>
      <c r="J1" s="145"/>
      <c r="K1" s="59"/>
      <c r="L1" s="59"/>
      <c r="M1" s="59"/>
      <c r="N1" s="59"/>
      <c r="O1" s="59"/>
      <c r="P1" s="59"/>
      <c r="Q1" s="59"/>
    </row>
    <row r="2" spans="1:17" ht="15.75" thickTop="1"/>
    <row r="3" spans="1:17">
      <c r="A3" s="146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7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7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7" ht="18.75">
      <c r="A6" s="148" t="s">
        <v>177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8" spans="1:17">
      <c r="A8" s="60" t="s">
        <v>62</v>
      </c>
      <c r="B8" s="144" t="s">
        <v>64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7">
      <c r="A9" s="60" t="s">
        <v>63</v>
      </c>
      <c r="B9" s="144" t="s">
        <v>65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7">
      <c r="A10" s="60" t="s">
        <v>70</v>
      </c>
      <c r="B10" s="144" t="s">
        <v>67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:17">
      <c r="A11" s="60" t="s">
        <v>71</v>
      </c>
      <c r="B11" s="144" t="s">
        <v>68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1:17">
      <c r="A12" s="60" t="s">
        <v>72</v>
      </c>
      <c r="B12" s="144" t="s">
        <v>69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7">
      <c r="A13" s="60" t="s">
        <v>73</v>
      </c>
      <c r="B13" s="144" t="s">
        <v>66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7">
      <c r="A14" s="60" t="s">
        <v>163</v>
      </c>
      <c r="B14" s="144" t="s">
        <v>165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7">
      <c r="A15" s="60" t="s">
        <v>164</v>
      </c>
      <c r="B15" s="144" t="s">
        <v>166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7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2:1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2:1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2:1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2:15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</sheetData>
  <mergeCells count="16">
    <mergeCell ref="B11:O11"/>
    <mergeCell ref="F1:J1"/>
    <mergeCell ref="A3:O5"/>
    <mergeCell ref="B8:O8"/>
    <mergeCell ref="B9:O9"/>
    <mergeCell ref="B10:O10"/>
    <mergeCell ref="A6:O6"/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</mergeCells>
  <hyperlinks>
    <hyperlink ref="A8" location="'01RGI'!A1" display="01RGI"/>
    <hyperlink ref="A9" location="'02TF'!A1" display="02TF"/>
    <hyperlink ref="A10" location="'03TEEA'!A1" display="03TEEA"/>
    <hyperlink ref="A11" location="'04PED'!A1" display="04PED"/>
    <hyperlink ref="A12" location="'05RESE'!A1" display="05RESE"/>
    <hyperlink ref="A13" location="'06TPES'!A1" display="06TPES"/>
    <hyperlink ref="A14" location="'07Edu.ConA'!Área_de_impresión" display="07Edu.ConA"/>
    <hyperlink ref="A15" location="'08Edu.ConB'!Área_de_impresión" display="08Edu.ConB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opLeftCell="A4" zoomScale="80" zoomScaleNormal="80" workbookViewId="0">
      <selection activeCell="W19" sqref="W19"/>
    </sheetView>
  </sheetViews>
  <sheetFormatPr baseColWidth="10" defaultColWidth="11.42578125" defaultRowHeight="15"/>
  <cols>
    <col min="1" max="1" width="13.42578125" style="1" bestFit="1" customWidth="1"/>
    <col min="2" max="2" width="11.42578125" style="1"/>
    <col min="3" max="3" width="38.42578125" style="1" customWidth="1"/>
    <col min="4" max="4" width="20.5703125" style="1" customWidth="1"/>
    <col min="5" max="5" width="9" style="1" customWidth="1"/>
    <col min="6" max="22" width="5.7109375" style="1" customWidth="1"/>
    <col min="23" max="23" width="13" style="1" customWidth="1"/>
    <col min="24" max="16384" width="11.42578125" style="1"/>
  </cols>
  <sheetData>
    <row r="1" spans="1:29" ht="80.25" customHeight="1">
      <c r="A1" s="61" t="s">
        <v>74</v>
      </c>
    </row>
    <row r="2" spans="1:29" ht="18.75">
      <c r="C2" s="154" t="s">
        <v>82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3"/>
      <c r="Y2" s="3"/>
      <c r="Z2" s="3"/>
      <c r="AA2" s="3"/>
      <c r="AB2" s="3"/>
      <c r="AC2" s="3"/>
    </row>
    <row r="3" spans="1:29" ht="15.75">
      <c r="C3" s="162" t="s">
        <v>0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4"/>
      <c r="Y3" s="4"/>
      <c r="Z3" s="4"/>
      <c r="AA3" s="4"/>
      <c r="AB3" s="4"/>
      <c r="AC3" s="4"/>
    </row>
    <row r="4" spans="1:29" ht="15.75">
      <c r="C4" s="162" t="s">
        <v>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4"/>
      <c r="Y4" s="4"/>
      <c r="Z4" s="4"/>
      <c r="AA4" s="4"/>
      <c r="AB4" s="4"/>
      <c r="AC4" s="4"/>
    </row>
    <row r="5" spans="1:29">
      <c r="C5" s="5"/>
    </row>
    <row r="6" spans="1:29" ht="15.75">
      <c r="C6" s="161" t="s">
        <v>23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6"/>
      <c r="Y6" s="6"/>
      <c r="Z6" s="6"/>
      <c r="AA6" s="6"/>
      <c r="AB6" s="6"/>
      <c r="AC6" s="6"/>
    </row>
    <row r="7" spans="1:29" ht="18.75">
      <c r="C7" s="159" t="s">
        <v>167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</row>
    <row r="8" spans="1:29" ht="18.75">
      <c r="C8" s="166" t="s">
        <v>80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</row>
    <row r="9" spans="1:29" ht="18.75">
      <c r="C9" s="167" t="s">
        <v>175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</row>
    <row r="10" spans="1:29" ht="15.75" thickBot="1"/>
    <row r="11" spans="1:29" ht="19.5" thickBot="1">
      <c r="C11" s="163" t="s">
        <v>81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5"/>
    </row>
    <row r="12" spans="1:29" ht="16.5" thickTop="1">
      <c r="C12" s="155" t="s">
        <v>10</v>
      </c>
      <c r="D12" s="176" t="s">
        <v>9</v>
      </c>
      <c r="E12" s="168" t="s">
        <v>2</v>
      </c>
      <c r="F12" s="169"/>
      <c r="G12" s="170"/>
      <c r="H12" s="168" t="s">
        <v>21</v>
      </c>
      <c r="I12" s="169"/>
      <c r="J12" s="170"/>
      <c r="K12" s="168" t="s">
        <v>3</v>
      </c>
      <c r="L12" s="169"/>
      <c r="M12" s="170"/>
      <c r="N12" s="168" t="s">
        <v>20</v>
      </c>
      <c r="O12" s="169"/>
      <c r="P12" s="170"/>
      <c r="Q12" s="168" t="s">
        <v>22</v>
      </c>
      <c r="R12" s="169"/>
      <c r="S12" s="170"/>
      <c r="T12" s="168" t="s">
        <v>8</v>
      </c>
      <c r="U12" s="169"/>
      <c r="V12" s="169"/>
      <c r="W12" s="157" t="s">
        <v>15</v>
      </c>
    </row>
    <row r="13" spans="1:29" ht="15.75">
      <c r="C13" s="156"/>
      <c r="D13" s="177"/>
      <c r="E13" s="28" t="s">
        <v>47</v>
      </c>
      <c r="F13" s="28" t="s">
        <v>46</v>
      </c>
      <c r="G13" s="46" t="s">
        <v>45</v>
      </c>
      <c r="H13" s="45" t="s">
        <v>48</v>
      </c>
      <c r="I13" s="45" t="s">
        <v>46</v>
      </c>
      <c r="J13" s="46" t="s">
        <v>45</v>
      </c>
      <c r="K13" s="45" t="s">
        <v>47</v>
      </c>
      <c r="L13" s="45" t="s">
        <v>46</v>
      </c>
      <c r="M13" s="46" t="s">
        <v>45</v>
      </c>
      <c r="N13" s="45" t="s">
        <v>47</v>
      </c>
      <c r="O13" s="45" t="s">
        <v>46</v>
      </c>
      <c r="P13" s="46" t="s">
        <v>45</v>
      </c>
      <c r="Q13" s="47" t="s">
        <v>47</v>
      </c>
      <c r="R13" s="47" t="s">
        <v>46</v>
      </c>
      <c r="S13" s="46" t="s">
        <v>45</v>
      </c>
      <c r="T13" s="45" t="s">
        <v>47</v>
      </c>
      <c r="U13" s="45" t="s">
        <v>46</v>
      </c>
      <c r="V13" s="44" t="s">
        <v>45</v>
      </c>
      <c r="W13" s="158"/>
    </row>
    <row r="14" spans="1:29" ht="15.75" customHeight="1">
      <c r="C14" s="174" t="s">
        <v>13</v>
      </c>
      <c r="D14" s="80" t="s">
        <v>5</v>
      </c>
      <c r="E14" s="43">
        <v>19</v>
      </c>
      <c r="F14" s="43">
        <v>4</v>
      </c>
      <c r="G14" s="72">
        <f>SUM(E14:F14)</f>
        <v>23</v>
      </c>
      <c r="H14" s="42">
        <v>9</v>
      </c>
      <c r="I14" s="42">
        <v>0</v>
      </c>
      <c r="J14" s="72">
        <f>SUM(H14:I14)</f>
        <v>9</v>
      </c>
      <c r="K14" s="42">
        <v>16</v>
      </c>
      <c r="L14" s="42">
        <v>1</v>
      </c>
      <c r="M14" s="72">
        <f>SUM(K14:L14)</f>
        <v>17</v>
      </c>
      <c r="N14" s="42">
        <v>4</v>
      </c>
      <c r="O14" s="42">
        <v>0</v>
      </c>
      <c r="P14" s="72">
        <f>SUM(N14:O14)</f>
        <v>4</v>
      </c>
      <c r="Q14" s="27">
        <v>2</v>
      </c>
      <c r="R14" s="27">
        <v>0</v>
      </c>
      <c r="S14" s="72">
        <f>SUM(Q14:R14)</f>
        <v>2</v>
      </c>
      <c r="T14" s="42">
        <v>33</v>
      </c>
      <c r="U14" s="42">
        <v>33</v>
      </c>
      <c r="V14" s="73">
        <f>SUM(T14:U14)</f>
        <v>66</v>
      </c>
      <c r="W14" s="74">
        <f>SUM(G14,J14,M14,P14,S14,V14)</f>
        <v>121</v>
      </c>
    </row>
    <row r="15" spans="1:29" ht="15.75">
      <c r="C15" s="174"/>
      <c r="D15" s="80" t="s">
        <v>16</v>
      </c>
      <c r="E15" s="43">
        <v>3</v>
      </c>
      <c r="F15" s="43">
        <v>1</v>
      </c>
      <c r="G15" s="72">
        <f t="shared" ref="G15:G22" si="0">SUM(E15:F15)</f>
        <v>4</v>
      </c>
      <c r="H15" s="42">
        <v>4</v>
      </c>
      <c r="I15" s="42">
        <v>0</v>
      </c>
      <c r="J15" s="72">
        <f t="shared" ref="J15:J22" si="1">SUM(H15:I15)</f>
        <v>4</v>
      </c>
      <c r="K15" s="42">
        <v>2</v>
      </c>
      <c r="L15" s="42">
        <v>1</v>
      </c>
      <c r="M15" s="72">
        <f t="shared" ref="M15:M22" si="2">SUM(K15:L15)</f>
        <v>3</v>
      </c>
      <c r="N15" s="42">
        <v>4</v>
      </c>
      <c r="O15" s="42">
        <v>1</v>
      </c>
      <c r="P15" s="72">
        <f t="shared" ref="P15:P22" si="3">SUM(N15:O15)</f>
        <v>5</v>
      </c>
      <c r="Q15" s="27">
        <v>4</v>
      </c>
      <c r="R15" s="27">
        <v>0</v>
      </c>
      <c r="S15" s="72">
        <f t="shared" ref="S15:S22" si="4">SUM(Q15:R15)</f>
        <v>4</v>
      </c>
      <c r="T15" s="42">
        <v>20</v>
      </c>
      <c r="U15" s="42">
        <v>0</v>
      </c>
      <c r="V15" s="73">
        <f t="shared" ref="V15:V22" si="5">SUM(T15:U15)</f>
        <v>20</v>
      </c>
      <c r="W15" s="74">
        <f>SUM(G15,J15,M15,P15,S15,V15)</f>
        <v>40</v>
      </c>
    </row>
    <row r="16" spans="1:29" ht="15.75">
      <c r="C16" s="174"/>
      <c r="D16" s="80" t="s">
        <v>24</v>
      </c>
      <c r="E16" s="75">
        <v>14</v>
      </c>
      <c r="F16" s="75">
        <v>2</v>
      </c>
      <c r="G16" s="72">
        <f t="shared" si="0"/>
        <v>16</v>
      </c>
      <c r="H16" s="76">
        <v>3</v>
      </c>
      <c r="I16" s="76">
        <v>0</v>
      </c>
      <c r="J16" s="72">
        <f t="shared" si="1"/>
        <v>3</v>
      </c>
      <c r="K16" s="76">
        <v>6</v>
      </c>
      <c r="L16" s="76">
        <v>0</v>
      </c>
      <c r="M16" s="72">
        <f t="shared" si="2"/>
        <v>6</v>
      </c>
      <c r="N16" s="76">
        <v>1</v>
      </c>
      <c r="O16" s="76">
        <v>1</v>
      </c>
      <c r="P16" s="72">
        <f t="shared" si="3"/>
        <v>2</v>
      </c>
      <c r="Q16" s="76">
        <v>3</v>
      </c>
      <c r="R16" s="76">
        <v>0</v>
      </c>
      <c r="S16" s="72">
        <f t="shared" si="4"/>
        <v>3</v>
      </c>
      <c r="T16" s="76">
        <v>0</v>
      </c>
      <c r="U16" s="76">
        <v>0</v>
      </c>
      <c r="V16" s="73">
        <f t="shared" si="5"/>
        <v>0</v>
      </c>
      <c r="W16" s="74">
        <f t="shared" ref="W16:W21" si="6">SUM(G16,J16,M16,P16,S16,V16)</f>
        <v>30</v>
      </c>
    </row>
    <row r="17" spans="3:23" ht="15.75">
      <c r="C17" s="173" t="s">
        <v>14</v>
      </c>
      <c r="D17" s="80" t="s">
        <v>4</v>
      </c>
      <c r="E17" s="43">
        <v>211</v>
      </c>
      <c r="F17" s="43">
        <v>60</v>
      </c>
      <c r="G17" s="72">
        <f t="shared" si="0"/>
        <v>271</v>
      </c>
      <c r="H17" s="42">
        <v>38</v>
      </c>
      <c r="I17" s="42">
        <v>11</v>
      </c>
      <c r="J17" s="72">
        <f t="shared" si="1"/>
        <v>49</v>
      </c>
      <c r="K17" s="42">
        <v>49</v>
      </c>
      <c r="L17" s="42">
        <v>8</v>
      </c>
      <c r="M17" s="72">
        <f t="shared" si="2"/>
        <v>57</v>
      </c>
      <c r="N17" s="42">
        <v>91</v>
      </c>
      <c r="O17" s="42">
        <v>12</v>
      </c>
      <c r="P17" s="72">
        <f t="shared" si="3"/>
        <v>103</v>
      </c>
      <c r="Q17" s="27">
        <v>0</v>
      </c>
      <c r="R17" s="27">
        <v>0</v>
      </c>
      <c r="S17" s="72">
        <f t="shared" si="4"/>
        <v>0</v>
      </c>
      <c r="T17" s="42">
        <v>0</v>
      </c>
      <c r="U17" s="42">
        <v>0</v>
      </c>
      <c r="V17" s="73">
        <f t="shared" si="5"/>
        <v>0</v>
      </c>
      <c r="W17" s="74">
        <f t="shared" si="6"/>
        <v>480</v>
      </c>
    </row>
    <row r="18" spans="3:23" ht="15.75">
      <c r="C18" s="173"/>
      <c r="D18" s="80" t="s">
        <v>17</v>
      </c>
      <c r="E18" s="43">
        <v>25</v>
      </c>
      <c r="F18" s="43">
        <v>0</v>
      </c>
      <c r="G18" s="72">
        <f t="shared" si="0"/>
        <v>25</v>
      </c>
      <c r="H18" s="42">
        <v>0</v>
      </c>
      <c r="I18" s="42">
        <v>0</v>
      </c>
      <c r="J18" s="72">
        <f t="shared" si="1"/>
        <v>0</v>
      </c>
      <c r="K18" s="42">
        <v>1</v>
      </c>
      <c r="L18" s="42">
        <v>0</v>
      </c>
      <c r="M18" s="72">
        <f t="shared" si="2"/>
        <v>1</v>
      </c>
      <c r="N18" s="42">
        <v>1</v>
      </c>
      <c r="O18" s="42">
        <v>0</v>
      </c>
      <c r="P18" s="72">
        <f t="shared" si="3"/>
        <v>1</v>
      </c>
      <c r="Q18" s="27">
        <v>0</v>
      </c>
      <c r="R18" s="27">
        <v>0</v>
      </c>
      <c r="S18" s="72">
        <f t="shared" si="4"/>
        <v>0</v>
      </c>
      <c r="T18" s="42">
        <v>0</v>
      </c>
      <c r="U18" s="42">
        <v>0</v>
      </c>
      <c r="V18" s="73">
        <f t="shared" si="5"/>
        <v>0</v>
      </c>
      <c r="W18" s="74">
        <f t="shared" si="6"/>
        <v>27</v>
      </c>
    </row>
    <row r="19" spans="3:23" ht="15.75">
      <c r="C19" s="173" t="s">
        <v>11</v>
      </c>
      <c r="D19" s="80" t="s">
        <v>19</v>
      </c>
      <c r="E19" s="43">
        <v>0</v>
      </c>
      <c r="F19" s="43">
        <v>0</v>
      </c>
      <c r="G19" s="72">
        <f t="shared" si="0"/>
        <v>0</v>
      </c>
      <c r="H19" s="42">
        <v>114</v>
      </c>
      <c r="I19" s="42">
        <v>29</v>
      </c>
      <c r="J19" s="72">
        <f t="shared" si="1"/>
        <v>143</v>
      </c>
      <c r="K19" s="42">
        <v>0</v>
      </c>
      <c r="L19" s="42">
        <v>0</v>
      </c>
      <c r="M19" s="72">
        <f t="shared" si="2"/>
        <v>0</v>
      </c>
      <c r="N19" s="42">
        <v>0</v>
      </c>
      <c r="O19" s="42">
        <v>0</v>
      </c>
      <c r="P19" s="72">
        <f t="shared" si="3"/>
        <v>0</v>
      </c>
      <c r="Q19" s="27">
        <v>8</v>
      </c>
      <c r="R19" s="27">
        <v>2</v>
      </c>
      <c r="S19" s="72">
        <f t="shared" si="4"/>
        <v>10</v>
      </c>
      <c r="T19" s="42">
        <v>0</v>
      </c>
      <c r="U19" s="42">
        <v>0</v>
      </c>
      <c r="V19" s="73">
        <f t="shared" si="5"/>
        <v>0</v>
      </c>
      <c r="W19" s="74">
        <f t="shared" si="6"/>
        <v>153</v>
      </c>
    </row>
    <row r="20" spans="3:23" ht="15.75">
      <c r="C20" s="173"/>
      <c r="D20" s="80" t="s">
        <v>6</v>
      </c>
      <c r="E20" s="43">
        <v>2</v>
      </c>
      <c r="F20" s="43">
        <v>0</v>
      </c>
      <c r="G20" s="72">
        <f t="shared" si="0"/>
        <v>2</v>
      </c>
      <c r="H20" s="42">
        <v>9</v>
      </c>
      <c r="I20" s="42">
        <v>0</v>
      </c>
      <c r="J20" s="72">
        <f t="shared" si="1"/>
        <v>9</v>
      </c>
      <c r="K20" s="42">
        <v>1</v>
      </c>
      <c r="L20" s="42">
        <v>0</v>
      </c>
      <c r="M20" s="72">
        <f t="shared" si="2"/>
        <v>1</v>
      </c>
      <c r="N20" s="42">
        <v>1</v>
      </c>
      <c r="O20" s="42">
        <v>0</v>
      </c>
      <c r="P20" s="72">
        <f t="shared" si="3"/>
        <v>1</v>
      </c>
      <c r="Q20" s="27">
        <v>3</v>
      </c>
      <c r="R20" s="27">
        <v>0</v>
      </c>
      <c r="S20" s="72">
        <f t="shared" si="4"/>
        <v>3</v>
      </c>
      <c r="T20" s="42">
        <v>0</v>
      </c>
      <c r="U20" s="42">
        <v>0</v>
      </c>
      <c r="V20" s="73">
        <f t="shared" si="5"/>
        <v>0</v>
      </c>
      <c r="W20" s="74">
        <f t="shared" si="6"/>
        <v>16</v>
      </c>
    </row>
    <row r="21" spans="3:23" ht="15.75">
      <c r="C21" s="173" t="s">
        <v>12</v>
      </c>
      <c r="D21" s="80" t="s">
        <v>18</v>
      </c>
      <c r="E21" s="43">
        <v>0</v>
      </c>
      <c r="F21" s="43">
        <v>0</v>
      </c>
      <c r="G21" s="72">
        <f t="shared" si="0"/>
        <v>0</v>
      </c>
      <c r="H21" s="42">
        <v>0</v>
      </c>
      <c r="I21" s="42">
        <v>0</v>
      </c>
      <c r="J21" s="72">
        <f t="shared" si="1"/>
        <v>0</v>
      </c>
      <c r="K21" s="42">
        <v>113</v>
      </c>
      <c r="L21" s="42">
        <v>27</v>
      </c>
      <c r="M21" s="72">
        <f t="shared" si="2"/>
        <v>140</v>
      </c>
      <c r="N21" s="42">
        <v>0</v>
      </c>
      <c r="O21" s="42">
        <v>0</v>
      </c>
      <c r="P21" s="72">
        <f t="shared" si="3"/>
        <v>0</v>
      </c>
      <c r="Q21" s="27">
        <v>10</v>
      </c>
      <c r="R21" s="27">
        <v>0</v>
      </c>
      <c r="S21" s="72">
        <f t="shared" si="4"/>
        <v>10</v>
      </c>
      <c r="T21" s="42">
        <v>0</v>
      </c>
      <c r="U21" s="42">
        <v>0</v>
      </c>
      <c r="V21" s="73">
        <f t="shared" si="5"/>
        <v>0</v>
      </c>
      <c r="W21" s="74">
        <f t="shared" si="6"/>
        <v>150</v>
      </c>
    </row>
    <row r="22" spans="3:23" ht="16.5" thickBot="1">
      <c r="C22" s="175"/>
      <c r="D22" s="81" t="s">
        <v>7</v>
      </c>
      <c r="E22" s="41">
        <v>2</v>
      </c>
      <c r="F22" s="41">
        <v>0</v>
      </c>
      <c r="G22" s="72">
        <f t="shared" si="0"/>
        <v>2</v>
      </c>
      <c r="H22" s="40">
        <v>1</v>
      </c>
      <c r="I22" s="40">
        <v>0</v>
      </c>
      <c r="J22" s="72">
        <f t="shared" si="1"/>
        <v>1</v>
      </c>
      <c r="K22" s="40">
        <v>10</v>
      </c>
      <c r="L22" s="40">
        <v>2</v>
      </c>
      <c r="M22" s="72">
        <f t="shared" si="2"/>
        <v>12</v>
      </c>
      <c r="N22" s="40">
        <v>0</v>
      </c>
      <c r="O22" s="40">
        <v>0</v>
      </c>
      <c r="P22" s="72">
        <f t="shared" si="3"/>
        <v>0</v>
      </c>
      <c r="Q22" s="40">
        <v>0</v>
      </c>
      <c r="R22" s="40">
        <v>0</v>
      </c>
      <c r="S22" s="72">
        <f t="shared" si="4"/>
        <v>0</v>
      </c>
      <c r="T22" s="40">
        <v>0</v>
      </c>
      <c r="U22" s="40">
        <v>0</v>
      </c>
      <c r="V22" s="73">
        <f t="shared" si="5"/>
        <v>0</v>
      </c>
      <c r="W22" s="77">
        <f>SUM(G22,J22,M22,P22,S22,V22)</f>
        <v>15</v>
      </c>
    </row>
    <row r="23" spans="3:23" ht="18" thickBot="1">
      <c r="C23" s="2"/>
      <c r="D23" s="39" t="s">
        <v>15</v>
      </c>
      <c r="E23" s="37">
        <f t="shared" ref="E23:V23" si="7">SUM(E14:E22)</f>
        <v>276</v>
      </c>
      <c r="F23" s="37">
        <f t="shared" si="7"/>
        <v>67</v>
      </c>
      <c r="G23" s="78">
        <f t="shared" si="7"/>
        <v>343</v>
      </c>
      <c r="H23" s="37">
        <f t="shared" si="7"/>
        <v>178</v>
      </c>
      <c r="I23" s="37">
        <f t="shared" si="7"/>
        <v>40</v>
      </c>
      <c r="J23" s="78">
        <f t="shared" si="7"/>
        <v>218</v>
      </c>
      <c r="K23" s="37">
        <f t="shared" si="7"/>
        <v>198</v>
      </c>
      <c r="L23" s="37">
        <f t="shared" si="7"/>
        <v>39</v>
      </c>
      <c r="M23" s="78">
        <f t="shared" si="7"/>
        <v>237</v>
      </c>
      <c r="N23" s="37">
        <f t="shared" si="7"/>
        <v>102</v>
      </c>
      <c r="O23" s="37">
        <f t="shared" si="7"/>
        <v>14</v>
      </c>
      <c r="P23" s="78">
        <f t="shared" si="7"/>
        <v>116</v>
      </c>
      <c r="Q23" s="38">
        <f>SUM(Q14:Q22)</f>
        <v>30</v>
      </c>
      <c r="R23" s="38">
        <f>SUM(R14:R22)</f>
        <v>2</v>
      </c>
      <c r="S23" s="78">
        <f>SUM(S14:S22)</f>
        <v>32</v>
      </c>
      <c r="T23" s="37">
        <f t="shared" si="7"/>
        <v>53</v>
      </c>
      <c r="U23" s="37">
        <f t="shared" si="7"/>
        <v>33</v>
      </c>
      <c r="V23" s="79">
        <f t="shared" si="7"/>
        <v>86</v>
      </c>
      <c r="W23" s="133">
        <f>SUM(W14:W22)</f>
        <v>1032</v>
      </c>
    </row>
    <row r="25" spans="3:23" s="82" customFormat="1" ht="19.5" thickBot="1"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84"/>
      <c r="W25" s="84"/>
    </row>
    <row r="26" spans="3:23" ht="16.5" thickTop="1" thickBot="1">
      <c r="C26" s="180" t="s">
        <v>169</v>
      </c>
      <c r="D26" s="181"/>
      <c r="E26" s="117">
        <f>SUM(F23,I23,L23,O23,R23,U23)</f>
        <v>195</v>
      </c>
      <c r="U26" s="182" t="s">
        <v>76</v>
      </c>
      <c r="V26" s="182"/>
      <c r="W26" s="182"/>
    </row>
    <row r="27" spans="3:23" ht="15.75" thickTop="1">
      <c r="C27" s="180" t="s">
        <v>170</v>
      </c>
      <c r="D27" s="181"/>
      <c r="E27" s="117">
        <f>SUM(E23,H23,K23,N23,Q23,T23)</f>
        <v>837</v>
      </c>
      <c r="U27" s="172" t="s">
        <v>77</v>
      </c>
      <c r="V27" s="172"/>
      <c r="W27" s="172"/>
    </row>
    <row r="28" spans="3:23" ht="15.75">
      <c r="C28" s="178" t="s">
        <v>171</v>
      </c>
      <c r="D28" s="179"/>
      <c r="E28" s="118">
        <f>SUM(E26:E27)</f>
        <v>1032</v>
      </c>
      <c r="U28" s="172" t="s">
        <v>78</v>
      </c>
      <c r="V28" s="172"/>
      <c r="W28" s="172"/>
    </row>
    <row r="29" spans="3:23" ht="30.75" customHeight="1">
      <c r="E29" s="36"/>
      <c r="F29" s="36"/>
      <c r="G29" s="35"/>
      <c r="H29" s="32"/>
      <c r="I29" s="32"/>
      <c r="J29" s="35"/>
      <c r="K29" s="32"/>
      <c r="L29" s="32"/>
      <c r="M29" s="35"/>
      <c r="N29" s="32"/>
      <c r="O29" s="32"/>
      <c r="P29" s="35"/>
      <c r="Q29" s="32"/>
      <c r="R29" s="32"/>
      <c r="S29" s="35"/>
      <c r="T29" s="32"/>
      <c r="U29" s="171" t="s">
        <v>79</v>
      </c>
      <c r="V29" s="171"/>
      <c r="W29" s="171"/>
    </row>
    <row r="30" spans="3:23" ht="15.75">
      <c r="C30" s="150" t="s">
        <v>172</v>
      </c>
      <c r="D30" s="151"/>
      <c r="E30" s="134">
        <f>SUM('07Edu.ConA'!E32,'08Edu.ConB'!E38)</f>
        <v>1263</v>
      </c>
      <c r="F30" s="36"/>
      <c r="G30" s="35"/>
      <c r="H30" s="32"/>
      <c r="I30" s="32"/>
      <c r="J30" s="35"/>
      <c r="K30" s="32"/>
      <c r="L30" s="32"/>
      <c r="M30" s="35"/>
      <c r="N30" s="32"/>
      <c r="O30" s="32"/>
      <c r="P30" s="35"/>
      <c r="Q30" s="32"/>
      <c r="R30" s="32"/>
      <c r="S30" s="35"/>
      <c r="T30" s="32"/>
      <c r="U30" s="32"/>
    </row>
    <row r="31" spans="3:23" ht="15.75">
      <c r="E31" s="36"/>
      <c r="F31" s="36"/>
      <c r="G31" s="35"/>
      <c r="H31" s="32"/>
      <c r="I31" s="32"/>
      <c r="J31" s="35"/>
      <c r="K31" s="32"/>
      <c r="L31" s="32"/>
      <c r="M31" s="35"/>
      <c r="N31" s="32"/>
      <c r="O31" s="32"/>
      <c r="P31" s="35"/>
      <c r="Q31" s="32"/>
      <c r="R31" s="32"/>
      <c r="S31" s="35"/>
      <c r="T31" s="32"/>
      <c r="U31" s="32"/>
    </row>
    <row r="32" spans="3:23" ht="18.75">
      <c r="C32" s="152" t="s">
        <v>173</v>
      </c>
      <c r="D32" s="153"/>
      <c r="E32" s="119">
        <f>SUM(E28,E30)</f>
        <v>2295</v>
      </c>
      <c r="F32" s="36"/>
      <c r="G32" s="35"/>
      <c r="H32" s="32"/>
      <c r="I32" s="32"/>
      <c r="J32" s="35"/>
      <c r="K32" s="32"/>
      <c r="L32" s="32"/>
      <c r="M32" s="35"/>
      <c r="N32" s="32"/>
      <c r="O32" s="32"/>
      <c r="P32" s="35"/>
      <c r="Q32" s="32"/>
      <c r="R32" s="32"/>
      <c r="S32" s="35"/>
      <c r="T32" s="32"/>
      <c r="U32" s="32"/>
    </row>
    <row r="33" spans="5:22" ht="15.75">
      <c r="E33" s="36"/>
      <c r="F33" s="36"/>
      <c r="G33" s="35"/>
      <c r="H33" s="32"/>
      <c r="I33" s="32"/>
      <c r="J33" s="35"/>
      <c r="K33" s="32"/>
      <c r="L33" s="32"/>
      <c r="M33" s="35"/>
      <c r="N33" s="32"/>
      <c r="O33" s="32"/>
      <c r="P33" s="35"/>
      <c r="Q33" s="32"/>
      <c r="R33" s="32"/>
      <c r="S33" s="35"/>
      <c r="T33" s="32"/>
      <c r="U33" s="32"/>
      <c r="V33" s="35"/>
    </row>
    <row r="34" spans="5:22" ht="15.75">
      <c r="E34" s="36"/>
      <c r="F34" s="36"/>
      <c r="G34" s="35"/>
      <c r="H34" s="32"/>
      <c r="I34" s="32"/>
      <c r="J34" s="35"/>
      <c r="K34" s="32"/>
      <c r="L34" s="32"/>
      <c r="M34" s="35"/>
      <c r="N34" s="32"/>
      <c r="O34" s="32"/>
      <c r="P34" s="35"/>
      <c r="Q34" s="32"/>
      <c r="R34" s="32"/>
      <c r="S34" s="35"/>
      <c r="T34" s="32"/>
      <c r="U34" s="32"/>
      <c r="V34" s="35"/>
    </row>
    <row r="35" spans="5:22" ht="15.75">
      <c r="E35" s="36"/>
      <c r="F35" s="36"/>
      <c r="G35" s="35"/>
      <c r="H35" s="32"/>
      <c r="I35" s="32"/>
      <c r="J35" s="35"/>
      <c r="K35" s="32"/>
      <c r="L35" s="32"/>
      <c r="M35" s="35"/>
      <c r="N35" s="32"/>
      <c r="O35" s="32"/>
      <c r="P35" s="35"/>
      <c r="Q35" s="32"/>
      <c r="R35" s="32"/>
      <c r="S35" s="35"/>
      <c r="T35" s="32"/>
      <c r="U35" s="32"/>
      <c r="V35" s="35"/>
    </row>
    <row r="36" spans="5:22" ht="15.75">
      <c r="E36" s="36"/>
      <c r="F36" s="36"/>
      <c r="G36" s="35"/>
      <c r="H36" s="32"/>
      <c r="I36" s="32"/>
      <c r="J36" s="35"/>
      <c r="K36" s="32"/>
      <c r="L36" s="32"/>
      <c r="M36" s="35"/>
      <c r="N36" s="32"/>
      <c r="O36" s="32"/>
      <c r="P36" s="35"/>
      <c r="Q36" s="32"/>
      <c r="R36" s="32"/>
      <c r="S36" s="35"/>
      <c r="T36" s="32"/>
      <c r="U36" s="32"/>
      <c r="V36" s="35"/>
    </row>
    <row r="37" spans="5:22" ht="15.75">
      <c r="E37" s="36"/>
      <c r="F37" s="36"/>
      <c r="G37" s="35"/>
      <c r="H37" s="32"/>
      <c r="I37" s="32"/>
      <c r="J37" s="35"/>
      <c r="K37" s="32"/>
      <c r="L37" s="32"/>
      <c r="M37" s="35"/>
      <c r="N37" s="32"/>
      <c r="O37" s="32"/>
      <c r="P37" s="35"/>
      <c r="Q37" s="32"/>
      <c r="R37" s="32"/>
      <c r="S37" s="35"/>
      <c r="T37" s="32"/>
      <c r="U37" s="32"/>
      <c r="V37" s="35"/>
    </row>
  </sheetData>
  <mergeCells count="30">
    <mergeCell ref="C28:D28"/>
    <mergeCell ref="C27:D27"/>
    <mergeCell ref="C26:D26"/>
    <mergeCell ref="U27:W27"/>
    <mergeCell ref="U26:W26"/>
    <mergeCell ref="C3:W3"/>
    <mergeCell ref="C19:C20"/>
    <mergeCell ref="C14:C16"/>
    <mergeCell ref="C17:C18"/>
    <mergeCell ref="C21:C22"/>
    <mergeCell ref="H12:J12"/>
    <mergeCell ref="E12:G12"/>
    <mergeCell ref="Q12:S12"/>
    <mergeCell ref="D12:D13"/>
    <mergeCell ref="C30:D30"/>
    <mergeCell ref="C32:D32"/>
    <mergeCell ref="C2:W2"/>
    <mergeCell ref="C12:C13"/>
    <mergeCell ref="W12:W13"/>
    <mergeCell ref="C7:W7"/>
    <mergeCell ref="C6:W6"/>
    <mergeCell ref="C4:W4"/>
    <mergeCell ref="C11:W11"/>
    <mergeCell ref="C8:W8"/>
    <mergeCell ref="C9:W9"/>
    <mergeCell ref="T12:V12"/>
    <mergeCell ref="N12:P12"/>
    <mergeCell ref="K12:M12"/>
    <mergeCell ref="U29:W29"/>
    <mergeCell ref="U28:W28"/>
  </mergeCells>
  <hyperlinks>
    <hyperlink ref="A1" location="Hoja1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zoomScale="82" zoomScaleNormal="82" workbookViewId="0">
      <selection activeCell="A3" sqref="A3"/>
    </sheetView>
  </sheetViews>
  <sheetFormatPr baseColWidth="10" defaultColWidth="11.42578125" defaultRowHeight="1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>
      <c r="A1" s="61" t="s">
        <v>74</v>
      </c>
    </row>
    <row r="2" spans="1:31" ht="18.75">
      <c r="C2" s="154" t="s">
        <v>82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C3" s="162" t="s">
        <v>0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>
      <c r="C4" s="162" t="s">
        <v>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>
      <c r="C5" s="5"/>
    </row>
    <row r="6" spans="1:31" ht="15.75" customHeight="1">
      <c r="C6" s="161" t="s">
        <v>23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>
      <c r="C7" s="183" t="s">
        <v>167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31" ht="18.75">
      <c r="C8" s="166" t="s">
        <v>75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71"/>
      <c r="Q8" s="71"/>
      <c r="R8" s="71"/>
      <c r="S8" s="71"/>
      <c r="T8" s="71"/>
      <c r="U8" s="71"/>
      <c r="V8" s="71"/>
      <c r="W8" s="71"/>
      <c r="X8" s="25"/>
      <c r="Y8" s="25"/>
    </row>
    <row r="9" spans="1:31" ht="22.5" customHeight="1">
      <c r="C9" s="187" t="s">
        <v>176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70"/>
      <c r="Q9" s="70"/>
      <c r="R9" s="70"/>
      <c r="S9" s="70"/>
      <c r="T9" s="70"/>
      <c r="U9" s="70"/>
      <c r="V9" s="70"/>
      <c r="W9" s="70"/>
    </row>
    <row r="10" spans="1:31" ht="22.5" customHeight="1" thickBo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  <c r="T10" s="70"/>
      <c r="U10" s="70"/>
      <c r="V10" s="70"/>
      <c r="W10" s="70"/>
    </row>
    <row r="11" spans="1:31" ht="22.5" customHeight="1" thickBot="1">
      <c r="C11" s="184" t="s">
        <v>49</v>
      </c>
      <c r="D11" s="185"/>
      <c r="E11" s="185"/>
      <c r="F11" s="185"/>
      <c r="G11" s="185"/>
      <c r="H11" s="186"/>
    </row>
    <row r="12" spans="1:31" ht="16.5" thickTop="1">
      <c r="C12" s="204" t="s">
        <v>10</v>
      </c>
      <c r="D12" s="206" t="s">
        <v>9</v>
      </c>
      <c r="E12" s="189" t="s">
        <v>43</v>
      </c>
      <c r="F12" s="190"/>
      <c r="G12" s="195" t="s">
        <v>42</v>
      </c>
      <c r="H12" s="197" t="s">
        <v>41</v>
      </c>
      <c r="I12" s="21"/>
      <c r="J12" s="22"/>
    </row>
    <row r="13" spans="1:31" ht="16.5" customHeight="1">
      <c r="C13" s="205"/>
      <c r="D13" s="207"/>
      <c r="E13" s="26" t="s">
        <v>32</v>
      </c>
      <c r="F13" s="26" t="s">
        <v>44</v>
      </c>
      <c r="G13" s="196"/>
      <c r="H13" s="198"/>
      <c r="I13" s="21"/>
      <c r="J13" s="22"/>
    </row>
    <row r="14" spans="1:31" ht="15.75">
      <c r="C14" s="201" t="s">
        <v>13</v>
      </c>
      <c r="D14" s="135" t="s">
        <v>5</v>
      </c>
      <c r="E14" s="135">
        <f>SUM('01RGI'!E14,'01RGI'!H14,'01RGI'!K14,'01RGI'!N14,'01RGI'!Q14,'01RGI'!T14)</f>
        <v>83</v>
      </c>
      <c r="F14" s="135">
        <f>SUM('01RGI'!F14,'01RGI'!I14,'01RGI'!L14,'01RGI'!O14,'01RGI'!R14,'01RGI'!U14)</f>
        <v>38</v>
      </c>
      <c r="G14" s="136">
        <f>SUM(E14:F14)</f>
        <v>121</v>
      </c>
      <c r="H14" s="208">
        <f>SUM(G14:G16)</f>
        <v>191</v>
      </c>
      <c r="I14" s="21"/>
      <c r="J14" s="22"/>
    </row>
    <row r="15" spans="1:31">
      <c r="C15" s="201"/>
      <c r="D15" s="135" t="s">
        <v>16</v>
      </c>
      <c r="E15" s="135">
        <f>SUM('01RGI'!E15,'01RGI'!H15,'01RGI'!K15,'01RGI'!N15,'01RGI'!Q15,'01RGI'!T15)</f>
        <v>37</v>
      </c>
      <c r="F15" s="135">
        <f>SUM('01RGI'!F15,'01RGI'!I15,'01RGI'!L15,'01RGI'!O15,'01RGI'!R15,'01RGI'!U15)</f>
        <v>3</v>
      </c>
      <c r="G15" s="136">
        <f t="shared" ref="G15:G22" si="0">SUM(E15:F15)</f>
        <v>40</v>
      </c>
      <c r="H15" s="209"/>
    </row>
    <row r="16" spans="1:31">
      <c r="C16" s="201"/>
      <c r="D16" s="135" t="s">
        <v>24</v>
      </c>
      <c r="E16" s="135">
        <f>SUM('01RGI'!E16,'01RGI'!H16,'01RGI'!K16,'01RGI'!N16,'01RGI'!Q16,'01RGI'!T16)</f>
        <v>27</v>
      </c>
      <c r="F16" s="135">
        <f>SUM('01RGI'!F16,'01RGI'!I16,'01RGI'!L16,'01RGI'!O16,'01RGI'!R16,'01RGI'!U16)</f>
        <v>3</v>
      </c>
      <c r="G16" s="136">
        <f t="shared" si="0"/>
        <v>30</v>
      </c>
      <c r="H16" s="210"/>
    </row>
    <row r="17" spans="3:8">
      <c r="C17" s="202" t="s">
        <v>14</v>
      </c>
      <c r="D17" s="137" t="s">
        <v>4</v>
      </c>
      <c r="E17" s="137">
        <f>SUM('01RGI'!E17,'01RGI'!H17,'01RGI'!K17,'01RGI'!N17,'01RGI'!Q17,'01RGI'!T17)</f>
        <v>389</v>
      </c>
      <c r="F17" s="137">
        <f>SUM('01RGI'!F17,'01RGI'!I17,'01RGI'!L17,'01RGI'!O17,'01RGI'!R17,'01RGI'!U17)</f>
        <v>91</v>
      </c>
      <c r="G17" s="138">
        <f t="shared" si="0"/>
        <v>480</v>
      </c>
      <c r="H17" s="211">
        <f>SUM(G17:G18)</f>
        <v>507</v>
      </c>
    </row>
    <row r="18" spans="3:8">
      <c r="C18" s="202"/>
      <c r="D18" s="137" t="s">
        <v>17</v>
      </c>
      <c r="E18" s="137">
        <f>SUM('01RGI'!E18,'01RGI'!H18,'01RGI'!K18,'01RGI'!N18,'01RGI'!Q18,'01RGI'!T18)</f>
        <v>27</v>
      </c>
      <c r="F18" s="137">
        <f>SUM('01RGI'!F18,'01RGI'!I18,'01RGI'!L18,'01RGI'!O18,'01RGI'!R18,'01RGI'!U18)</f>
        <v>0</v>
      </c>
      <c r="G18" s="138">
        <f t="shared" si="0"/>
        <v>27</v>
      </c>
      <c r="H18" s="211"/>
    </row>
    <row r="19" spans="3:8">
      <c r="C19" s="203" t="s">
        <v>11</v>
      </c>
      <c r="D19" s="24" t="s">
        <v>19</v>
      </c>
      <c r="E19" s="24">
        <f>SUM('01RGI'!E19,'01RGI'!H19,'01RGI'!K19,'01RGI'!N19,'01RGI'!Q19,'01RGI'!T19)</f>
        <v>122</v>
      </c>
      <c r="F19" s="24">
        <f>SUM('01RGI'!F19,'01RGI'!I19,'01RGI'!L19,'01RGI'!O19,'01RGI'!R19,'01RGI'!U19)</f>
        <v>31</v>
      </c>
      <c r="G19" s="55">
        <f t="shared" si="0"/>
        <v>153</v>
      </c>
      <c r="H19" s="188">
        <f>SUM(G19:G20)</f>
        <v>169</v>
      </c>
    </row>
    <row r="20" spans="3:8">
      <c r="C20" s="203"/>
      <c r="D20" s="24" t="s">
        <v>6</v>
      </c>
      <c r="E20" s="24">
        <f>SUM('01RGI'!E20,'01RGI'!H20,'01RGI'!K20,'01RGI'!N20,'01RGI'!Q20,'01RGI'!T20)</f>
        <v>16</v>
      </c>
      <c r="F20" s="24">
        <f>SUM('01RGI'!F20,'01RGI'!I20,'01RGI'!L20,'01RGI'!O20,'01RGI'!R20,'01RGI'!U20)</f>
        <v>0</v>
      </c>
      <c r="G20" s="55">
        <f t="shared" si="0"/>
        <v>16</v>
      </c>
      <c r="H20" s="188"/>
    </row>
    <row r="21" spans="3:8">
      <c r="C21" s="199" t="s">
        <v>12</v>
      </c>
      <c r="D21" s="139" t="s">
        <v>18</v>
      </c>
      <c r="E21" s="139">
        <f>SUM('01RGI'!E21,'01RGI'!H21,'01RGI'!K21,'01RGI'!N21,'01RGI'!Q21,'01RGI'!T21)</f>
        <v>123</v>
      </c>
      <c r="F21" s="139">
        <f>SUM('01RGI'!F21,'01RGI'!I21,'01RGI'!L21,'01RGI'!O21,'01RGI'!R21,'01RGI'!U21)</f>
        <v>27</v>
      </c>
      <c r="G21" s="140">
        <f t="shared" si="0"/>
        <v>150</v>
      </c>
      <c r="H21" s="193">
        <f>SUM(G21:G22)</f>
        <v>165</v>
      </c>
    </row>
    <row r="22" spans="3:8" ht="15.75" thickBot="1">
      <c r="C22" s="200"/>
      <c r="D22" s="141" t="s">
        <v>7</v>
      </c>
      <c r="E22" s="141">
        <f>SUM('01RGI'!E22,'01RGI'!H22,'01RGI'!K22,'01RGI'!N22,'01RGI'!Q22,'01RGI'!T22)</f>
        <v>13</v>
      </c>
      <c r="F22" s="141">
        <f>SUM('01RGI'!F22,'01RGI'!I22,'01RGI'!L22,'01RGI'!O22,'01RGI'!R22,'01RGI'!U22)</f>
        <v>2</v>
      </c>
      <c r="G22" s="142">
        <f t="shared" si="0"/>
        <v>15</v>
      </c>
      <c r="H22" s="194"/>
    </row>
    <row r="23" spans="3:8" ht="19.5" thickBot="1">
      <c r="C23" s="2"/>
      <c r="D23" s="20"/>
      <c r="E23" s="20"/>
      <c r="F23" s="20"/>
      <c r="G23" s="56"/>
      <c r="H23" s="54">
        <f>SUM(H14:H22)</f>
        <v>1032</v>
      </c>
    </row>
    <row r="24" spans="3:8">
      <c r="G24" s="23"/>
    </row>
    <row r="25" spans="3:8" ht="18.75">
      <c r="C25" s="29"/>
      <c r="D25" s="30"/>
      <c r="E25" s="30"/>
      <c r="F25" s="30"/>
      <c r="G25" s="30"/>
    </row>
    <row r="26" spans="3:8" ht="15.75">
      <c r="C26" s="191"/>
      <c r="D26" s="191"/>
      <c r="E26" s="191"/>
      <c r="F26" s="192"/>
      <c r="G26" s="30"/>
    </row>
    <row r="27" spans="3:8" ht="15.75">
      <c r="C27" s="191"/>
      <c r="D27" s="31"/>
      <c r="E27" s="31"/>
      <c r="F27" s="192"/>
      <c r="G27" s="30"/>
    </row>
    <row r="28" spans="3:8">
      <c r="C28" s="30"/>
      <c r="D28" s="30"/>
      <c r="E28" s="30"/>
      <c r="F28" s="32"/>
      <c r="G28" s="30"/>
    </row>
    <row r="29" spans="3:8">
      <c r="C29" s="30"/>
      <c r="D29" s="30"/>
      <c r="E29" s="30"/>
      <c r="F29" s="32"/>
      <c r="G29" s="30"/>
    </row>
    <row r="30" spans="3:8">
      <c r="C30" s="30"/>
      <c r="D30" s="30"/>
      <c r="E30" s="30"/>
      <c r="F30" s="32"/>
      <c r="G30" s="30"/>
    </row>
    <row r="31" spans="3:8">
      <c r="C31" s="30"/>
      <c r="D31" s="30"/>
      <c r="E31" s="30"/>
      <c r="F31" s="32"/>
      <c r="G31" s="30"/>
    </row>
    <row r="32" spans="3:8">
      <c r="C32" s="30"/>
      <c r="D32" s="30"/>
      <c r="E32" s="30"/>
      <c r="F32" s="32"/>
      <c r="G32" s="30"/>
    </row>
    <row r="33" spans="3:7">
      <c r="C33" s="30"/>
      <c r="D33" s="30"/>
      <c r="E33" s="30"/>
      <c r="F33" s="32"/>
      <c r="G33" s="30"/>
    </row>
    <row r="34" spans="3:7">
      <c r="C34" s="30"/>
      <c r="D34" s="30"/>
      <c r="E34" s="30"/>
      <c r="F34" s="32"/>
      <c r="G34" s="30"/>
    </row>
    <row r="35" spans="3:7">
      <c r="C35" s="30"/>
      <c r="D35" s="30"/>
      <c r="E35" s="30"/>
      <c r="F35" s="32"/>
      <c r="G35" s="30"/>
    </row>
    <row r="36" spans="3:7">
      <c r="C36" s="30"/>
      <c r="D36" s="30"/>
      <c r="E36" s="30"/>
      <c r="F36" s="32"/>
      <c r="G36" s="30"/>
    </row>
    <row r="37" spans="3:7">
      <c r="C37" s="30"/>
      <c r="D37" s="30"/>
      <c r="E37" s="30"/>
      <c r="F37" s="33"/>
      <c r="G37" s="30"/>
    </row>
    <row r="38" spans="3:7" ht="18.75" customHeight="1">
      <c r="C38" s="34"/>
      <c r="D38" s="30"/>
      <c r="E38" s="30"/>
      <c r="F38" s="30"/>
      <c r="G38" s="30"/>
    </row>
    <row r="39" spans="3:7" ht="15.75">
      <c r="C39" s="191"/>
      <c r="D39" s="191"/>
      <c r="E39" s="191"/>
      <c r="F39" s="192"/>
      <c r="G39" s="30"/>
    </row>
    <row r="40" spans="3:7" ht="15.75">
      <c r="C40" s="191"/>
      <c r="D40" s="31"/>
      <c r="E40" s="31"/>
      <c r="F40" s="192"/>
      <c r="G40" s="30"/>
    </row>
    <row r="41" spans="3:7">
      <c r="C41" s="30"/>
      <c r="D41" s="30"/>
      <c r="E41" s="30"/>
      <c r="F41" s="32"/>
      <c r="G41" s="30"/>
    </row>
    <row r="42" spans="3:7">
      <c r="C42" s="30"/>
      <c r="D42" s="30"/>
      <c r="E42" s="30"/>
      <c r="F42" s="32"/>
      <c r="G42" s="30"/>
    </row>
    <row r="43" spans="3:7">
      <c r="C43" s="30"/>
      <c r="D43" s="30"/>
      <c r="E43" s="30"/>
      <c r="F43" s="32"/>
      <c r="G43" s="30"/>
    </row>
    <row r="44" spans="3:7">
      <c r="C44" s="30"/>
      <c r="D44" s="30"/>
      <c r="E44" s="30"/>
      <c r="F44" s="32"/>
      <c r="G44" s="30"/>
    </row>
    <row r="45" spans="3:7">
      <c r="C45" s="30"/>
      <c r="D45" s="30"/>
      <c r="E45" s="30"/>
      <c r="F45" s="32"/>
      <c r="G45" s="30"/>
    </row>
    <row r="46" spans="3:7">
      <c r="C46" s="30"/>
      <c r="D46" s="30"/>
      <c r="E46" s="30"/>
      <c r="F46" s="32"/>
      <c r="G46" s="30"/>
    </row>
    <row r="47" spans="3:7">
      <c r="C47" s="30"/>
      <c r="D47" s="30"/>
      <c r="E47" s="30"/>
      <c r="F47" s="32"/>
      <c r="G47" s="30"/>
    </row>
    <row r="48" spans="3:7">
      <c r="C48" s="30"/>
      <c r="D48" s="30"/>
      <c r="E48" s="30"/>
      <c r="F48" s="32"/>
      <c r="G48" s="30"/>
    </row>
    <row r="49" spans="3:7">
      <c r="C49" s="30"/>
      <c r="D49" s="30"/>
      <c r="E49" s="30"/>
      <c r="F49" s="32"/>
      <c r="G49" s="30"/>
    </row>
    <row r="50" spans="3:7" ht="1.5" customHeight="1">
      <c r="C50" s="30"/>
      <c r="D50" s="30"/>
      <c r="E50" s="30"/>
      <c r="F50" s="30"/>
      <c r="G50" s="30"/>
    </row>
    <row r="51" spans="3:7" ht="24" customHeight="1">
      <c r="C51" s="29"/>
      <c r="D51" s="30"/>
      <c r="E51" s="30"/>
      <c r="F51" s="30"/>
      <c r="G51" s="30"/>
    </row>
    <row r="52" spans="3:7" ht="15.75">
      <c r="C52" s="191"/>
      <c r="D52" s="191"/>
      <c r="E52" s="191"/>
      <c r="F52" s="192"/>
      <c r="G52" s="30"/>
    </row>
    <row r="53" spans="3:7" ht="15.75">
      <c r="C53" s="191"/>
      <c r="D53" s="31"/>
      <c r="E53" s="31"/>
      <c r="F53" s="192"/>
      <c r="G53" s="30"/>
    </row>
    <row r="54" spans="3:7">
      <c r="C54" s="30"/>
      <c r="D54" s="30"/>
      <c r="E54" s="30"/>
      <c r="F54" s="32"/>
      <c r="G54" s="30"/>
    </row>
    <row r="55" spans="3:7">
      <c r="C55" s="30"/>
      <c r="D55" s="30"/>
      <c r="E55" s="30"/>
      <c r="F55" s="32"/>
      <c r="G55" s="30"/>
    </row>
    <row r="56" spans="3:7">
      <c r="C56" s="30"/>
      <c r="D56" s="30"/>
      <c r="E56" s="30"/>
      <c r="F56" s="32"/>
      <c r="G56" s="30"/>
    </row>
    <row r="57" spans="3:7">
      <c r="C57" s="30"/>
      <c r="D57" s="30"/>
      <c r="E57" s="30"/>
      <c r="F57" s="32"/>
      <c r="G57" s="30"/>
    </row>
    <row r="58" spans="3:7">
      <c r="C58" s="30"/>
      <c r="D58" s="30"/>
      <c r="E58" s="30"/>
      <c r="F58" s="32"/>
      <c r="G58" s="30"/>
    </row>
    <row r="59" spans="3:7">
      <c r="C59" s="30"/>
      <c r="D59" s="30"/>
      <c r="E59" s="30"/>
      <c r="F59" s="32"/>
      <c r="G59" s="30"/>
    </row>
    <row r="60" spans="3:7">
      <c r="C60" s="30"/>
      <c r="D60" s="30"/>
      <c r="E60" s="30"/>
      <c r="F60" s="32"/>
      <c r="G60" s="30"/>
    </row>
    <row r="61" spans="3:7">
      <c r="C61" s="30"/>
      <c r="D61" s="30"/>
      <c r="E61" s="30"/>
      <c r="F61" s="32"/>
      <c r="G61" s="30"/>
    </row>
    <row r="62" spans="3:7">
      <c r="C62" s="30"/>
      <c r="D62" s="30"/>
      <c r="E62" s="30"/>
      <c r="F62" s="32"/>
      <c r="G62" s="30"/>
    </row>
    <row r="63" spans="3:7">
      <c r="C63" s="30"/>
      <c r="D63" s="30"/>
      <c r="E63" s="30"/>
      <c r="F63" s="33"/>
      <c r="G63" s="30"/>
    </row>
    <row r="64" spans="3:7">
      <c r="C64" s="30"/>
      <c r="D64" s="30"/>
      <c r="E64" s="30"/>
      <c r="F64" s="30"/>
      <c r="G64" s="30"/>
    </row>
    <row r="65" spans="3:7" ht="18.75">
      <c r="C65" s="29"/>
      <c r="D65" s="30"/>
      <c r="E65" s="30"/>
      <c r="F65" s="30"/>
      <c r="G65" s="30"/>
    </row>
    <row r="66" spans="3:7" ht="15.75">
      <c r="C66" s="191"/>
      <c r="D66" s="191"/>
      <c r="E66" s="191"/>
      <c r="F66" s="192"/>
      <c r="G66" s="30"/>
    </row>
    <row r="67" spans="3:7" ht="15.75">
      <c r="C67" s="191"/>
      <c r="D67" s="31"/>
      <c r="E67" s="31"/>
      <c r="F67" s="192"/>
      <c r="G67" s="30"/>
    </row>
    <row r="68" spans="3:7">
      <c r="C68" s="30"/>
      <c r="D68" s="30"/>
      <c r="E68" s="30"/>
      <c r="F68" s="32"/>
      <c r="G68" s="30"/>
    </row>
    <row r="69" spans="3:7">
      <c r="C69" s="30"/>
      <c r="D69" s="30"/>
      <c r="E69" s="30"/>
      <c r="F69" s="32"/>
      <c r="G69" s="30"/>
    </row>
    <row r="70" spans="3:7">
      <c r="C70" s="30"/>
      <c r="D70" s="30"/>
      <c r="E70" s="30"/>
      <c r="F70" s="32"/>
      <c r="G70" s="30"/>
    </row>
    <row r="71" spans="3:7">
      <c r="C71" s="30"/>
      <c r="D71" s="30"/>
      <c r="E71" s="30"/>
      <c r="F71" s="32"/>
      <c r="G71" s="30"/>
    </row>
    <row r="72" spans="3:7">
      <c r="C72" s="30"/>
      <c r="D72" s="30"/>
      <c r="E72" s="30"/>
      <c r="F72" s="32"/>
      <c r="G72" s="30"/>
    </row>
    <row r="73" spans="3:7">
      <c r="C73" s="30"/>
      <c r="D73" s="30"/>
      <c r="E73" s="30"/>
      <c r="F73" s="32"/>
      <c r="G73" s="30"/>
    </row>
    <row r="74" spans="3:7">
      <c r="C74" s="30"/>
      <c r="D74" s="30"/>
      <c r="E74" s="30"/>
      <c r="F74" s="32"/>
      <c r="G74" s="30"/>
    </row>
    <row r="75" spans="3:7">
      <c r="C75" s="30"/>
      <c r="D75" s="30"/>
      <c r="E75" s="30"/>
      <c r="F75" s="32"/>
      <c r="G75" s="30"/>
    </row>
    <row r="76" spans="3:7">
      <c r="C76" s="30"/>
      <c r="D76" s="30"/>
      <c r="E76" s="30"/>
      <c r="F76" s="32"/>
      <c r="G76" s="30"/>
    </row>
    <row r="77" spans="3:7">
      <c r="C77" s="30"/>
      <c r="D77" s="30"/>
      <c r="E77" s="30"/>
      <c r="F77" s="33"/>
      <c r="G77" s="30"/>
    </row>
  </sheetData>
  <mergeCells count="33"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4:O4"/>
    <mergeCell ref="C3:O3"/>
    <mergeCell ref="C2:O2"/>
    <mergeCell ref="C7:O7"/>
    <mergeCell ref="C11:H11"/>
    <mergeCell ref="C8:O8"/>
    <mergeCell ref="C9:O9"/>
    <mergeCell ref="C6:O6"/>
  </mergeCells>
  <hyperlinks>
    <hyperlink ref="A1" location="Hoja1!A1" display="Índice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abSelected="1" topLeftCell="B1" zoomScale="70" zoomScaleNormal="70" zoomScaleSheetLayoutView="91" workbookViewId="0">
      <selection activeCell="I14" sqref="I14"/>
    </sheetView>
  </sheetViews>
  <sheetFormatPr baseColWidth="10" defaultColWidth="11.42578125" defaultRowHeight="15"/>
  <cols>
    <col min="1" max="1" width="18.42578125" bestFit="1" customWidth="1"/>
    <col min="4" max="4" width="47.28515625" customWidth="1"/>
    <col min="5" max="5" width="16.85546875" customWidth="1"/>
    <col min="6" max="6" width="16.140625" customWidth="1"/>
    <col min="7" max="7" width="3.7109375" customWidth="1"/>
  </cols>
  <sheetData>
    <row r="1" spans="1:21" ht="15" customHeight="1">
      <c r="A1" s="213" t="s">
        <v>74</v>
      </c>
    </row>
    <row r="2" spans="1:21" ht="29.25" customHeight="1">
      <c r="A2" s="213"/>
      <c r="D2" s="212" t="s">
        <v>40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22.5" customHeight="1">
      <c r="A3" s="213"/>
      <c r="D3" s="214" t="s">
        <v>167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1" ht="38.25" customHeight="1">
      <c r="A4" s="213"/>
    </row>
    <row r="5" spans="1:21" ht="54.75" customHeight="1">
      <c r="D5" s="132" t="s">
        <v>59</v>
      </c>
      <c r="E5" s="132" t="s">
        <v>180</v>
      </c>
      <c r="F5" s="132" t="s">
        <v>181</v>
      </c>
    </row>
    <row r="6" spans="1:21" ht="33.75" customHeight="1">
      <c r="D6" s="126" t="s">
        <v>179</v>
      </c>
      <c r="E6" s="127">
        <f>'02TF'!G14</f>
        <v>121</v>
      </c>
      <c r="F6" s="128">
        <f>E6/$E$15</f>
        <v>0.11724806201550388</v>
      </c>
    </row>
    <row r="7" spans="1:21" ht="48" customHeight="1">
      <c r="D7" s="126" t="s">
        <v>56</v>
      </c>
      <c r="E7" s="127">
        <f>'02TF'!G15</f>
        <v>40</v>
      </c>
      <c r="F7" s="128">
        <f t="shared" ref="F7:F14" si="0">E7/$E$15</f>
        <v>3.875968992248062E-2</v>
      </c>
    </row>
    <row r="8" spans="1:21" ht="30">
      <c r="D8" s="126" t="s">
        <v>174</v>
      </c>
      <c r="E8" s="127">
        <f>'02TF'!G16</f>
        <v>30</v>
      </c>
      <c r="F8" s="128">
        <f t="shared" si="0"/>
        <v>2.9069767441860465E-2</v>
      </c>
    </row>
    <row r="9" spans="1:21" ht="32.25" customHeight="1">
      <c r="D9" s="126" t="s">
        <v>57</v>
      </c>
      <c r="E9" s="127">
        <f>'02TF'!G17</f>
        <v>480</v>
      </c>
      <c r="F9" s="128">
        <f t="shared" si="0"/>
        <v>0.46511627906976744</v>
      </c>
    </row>
    <row r="10" spans="1:21" ht="45">
      <c r="D10" s="126" t="s">
        <v>55</v>
      </c>
      <c r="E10" s="127">
        <f>'02TF'!G18</f>
        <v>27</v>
      </c>
      <c r="F10" s="128">
        <f t="shared" si="0"/>
        <v>2.616279069767442E-2</v>
      </c>
    </row>
    <row r="11" spans="1:21" ht="30">
      <c r="D11" s="126" t="s">
        <v>51</v>
      </c>
      <c r="E11" s="127">
        <f>'02TF'!G19</f>
        <v>153</v>
      </c>
      <c r="F11" s="128">
        <f t="shared" si="0"/>
        <v>0.14825581395348839</v>
      </c>
    </row>
    <row r="12" spans="1:21" ht="30">
      <c r="D12" s="126" t="s">
        <v>54</v>
      </c>
      <c r="E12" s="127">
        <f>'02TF'!G20</f>
        <v>16</v>
      </c>
      <c r="F12" s="128">
        <f t="shared" si="0"/>
        <v>1.5503875968992248E-2</v>
      </c>
    </row>
    <row r="13" spans="1:21" ht="30">
      <c r="D13" s="126" t="s">
        <v>52</v>
      </c>
      <c r="E13" s="127">
        <f>'02TF'!G21</f>
        <v>150</v>
      </c>
      <c r="F13" s="128">
        <f t="shared" si="0"/>
        <v>0.14534883720930233</v>
      </c>
    </row>
    <row r="14" spans="1:21" ht="30">
      <c r="D14" s="126" t="s">
        <v>53</v>
      </c>
      <c r="E14" s="127">
        <f>'02TF'!G22</f>
        <v>15</v>
      </c>
      <c r="F14" s="128">
        <f t="shared" si="0"/>
        <v>1.4534883720930232E-2</v>
      </c>
    </row>
    <row r="15" spans="1:21" ht="18">
      <c r="D15" s="129" t="s">
        <v>15</v>
      </c>
      <c r="E15" s="130">
        <f>SUM(E6:E14)</f>
        <v>1032</v>
      </c>
      <c r="F15" s="131">
        <f>SUM(F6:F14)</f>
        <v>1.0000000000000002</v>
      </c>
    </row>
    <row r="16" spans="1:21">
      <c r="F16" s="7"/>
    </row>
  </sheetData>
  <mergeCells count="3">
    <mergeCell ref="D2:U2"/>
    <mergeCell ref="A1:A4"/>
    <mergeCell ref="D3:U3"/>
  </mergeCells>
  <hyperlinks>
    <hyperlink ref="A1:A4" location="Hoja1!A1" display="Índice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82" zoomScaleNormal="82" workbookViewId="0">
      <selection sqref="A1:A4"/>
    </sheetView>
  </sheetViews>
  <sheetFormatPr baseColWidth="10" defaultColWidth="11.42578125" defaultRowHeight="1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2">
      <c r="A1" s="219" t="s">
        <v>74</v>
      </c>
    </row>
    <row r="2" spans="1:22" ht="20.25">
      <c r="A2" s="219"/>
      <c r="D2" s="217" t="s">
        <v>39</v>
      </c>
      <c r="E2" s="218"/>
      <c r="F2" s="218"/>
      <c r="G2" s="218"/>
      <c r="H2" s="218"/>
      <c r="I2" s="218"/>
      <c r="J2" s="218"/>
      <c r="K2" s="218"/>
      <c r="L2" s="218"/>
    </row>
    <row r="3" spans="1:22" ht="25.5" customHeight="1">
      <c r="A3" s="219"/>
      <c r="D3" s="220" t="s">
        <v>167</v>
      </c>
      <c r="E3" s="220"/>
      <c r="F3" s="220"/>
      <c r="G3" s="220"/>
      <c r="H3" s="220"/>
      <c r="I3" s="220"/>
      <c r="J3" s="220"/>
      <c r="K3" s="220"/>
      <c r="L3" s="220"/>
    </row>
    <row r="4" spans="1:22">
      <c r="A4" s="219"/>
    </row>
    <row r="5" spans="1:22" hidden="1"/>
    <row r="6" spans="1:22" ht="60" customHeight="1">
      <c r="D6" s="9" t="s">
        <v>26</v>
      </c>
      <c r="E6" s="10" t="s">
        <v>27</v>
      </c>
      <c r="F6" s="10" t="s">
        <v>178</v>
      </c>
    </row>
    <row r="7" spans="1:22" ht="15.75">
      <c r="D7" s="11" t="s">
        <v>2</v>
      </c>
      <c r="E7" s="12">
        <f>SUM('01RGI'!G14:G22)</f>
        <v>343</v>
      </c>
      <c r="F7" s="13">
        <f>E7/$E$13</f>
        <v>0.3323643410852713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</row>
    <row r="8" spans="1:22" ht="15.75">
      <c r="D8" s="14" t="s">
        <v>21</v>
      </c>
      <c r="E8" s="14">
        <f>SUM('01RGI'!J13:J22)</f>
        <v>218</v>
      </c>
      <c r="F8" s="13">
        <f t="shared" ref="F8:F12" si="0">E8/$E$13</f>
        <v>0.21124031007751937</v>
      </c>
    </row>
    <row r="9" spans="1:22" ht="15.75">
      <c r="D9" s="14" t="s">
        <v>3</v>
      </c>
      <c r="E9" s="14">
        <f>SUM('01RGI'!M14:M22)</f>
        <v>237</v>
      </c>
      <c r="F9" s="13">
        <f t="shared" si="0"/>
        <v>0.22965116279069767</v>
      </c>
    </row>
    <row r="10" spans="1:22" ht="15.75">
      <c r="D10" s="14" t="s">
        <v>20</v>
      </c>
      <c r="E10" s="14">
        <f>SUM('01RGI'!P14:P22)</f>
        <v>116</v>
      </c>
      <c r="F10" s="13">
        <f t="shared" si="0"/>
        <v>0.1124031007751938</v>
      </c>
    </row>
    <row r="11" spans="1:22" ht="15.75">
      <c r="D11" s="14" t="s">
        <v>22</v>
      </c>
      <c r="E11" s="14">
        <f>SUM('01RGI'!S14:S22)</f>
        <v>32</v>
      </c>
      <c r="F11" s="13">
        <f t="shared" si="0"/>
        <v>3.1007751937984496E-2</v>
      </c>
    </row>
    <row r="12" spans="1:22" ht="15.75">
      <c r="D12" s="14" t="s">
        <v>25</v>
      </c>
      <c r="E12" s="14">
        <f>SUM('01RGI'!V14:V22)</f>
        <v>86</v>
      </c>
      <c r="F12" s="13">
        <f t="shared" si="0"/>
        <v>8.3333333333333329E-2</v>
      </c>
    </row>
    <row r="13" spans="1:22">
      <c r="D13" s="9" t="s">
        <v>29</v>
      </c>
      <c r="E13" s="9">
        <f>SUM(E7:E12)</f>
        <v>1032</v>
      </c>
      <c r="F13" s="15">
        <f>SUM(F7:F12)</f>
        <v>0.99999999999999989</v>
      </c>
    </row>
    <row r="20" spans="5:10" ht="18.75">
      <c r="E20" s="215" t="s">
        <v>38</v>
      </c>
      <c r="F20" s="216"/>
      <c r="G20" s="216"/>
      <c r="H20" s="216"/>
      <c r="I20" s="216"/>
      <c r="J20" s="216"/>
    </row>
    <row r="21" spans="5:10" ht="15.75">
      <c r="E21" s="57" t="s">
        <v>2</v>
      </c>
      <c r="F21" s="57" t="s">
        <v>21</v>
      </c>
      <c r="G21" s="57" t="s">
        <v>3</v>
      </c>
      <c r="H21" s="57" t="s">
        <v>20</v>
      </c>
      <c r="I21" s="57" t="s">
        <v>22</v>
      </c>
      <c r="J21" s="57" t="s">
        <v>8</v>
      </c>
    </row>
    <row r="22" spans="5:10" ht="15.75">
      <c r="E22" s="16">
        <f>E7</f>
        <v>343</v>
      </c>
      <c r="F22" s="16">
        <f>E8</f>
        <v>218</v>
      </c>
      <c r="G22" s="16">
        <f>E9</f>
        <v>237</v>
      </c>
      <c r="H22" s="16">
        <f>E10</f>
        <v>116</v>
      </c>
      <c r="I22" s="16">
        <f>E11</f>
        <v>32</v>
      </c>
      <c r="J22" s="16">
        <f>E12</f>
        <v>86</v>
      </c>
    </row>
  </sheetData>
  <mergeCells count="4">
    <mergeCell ref="E20:J20"/>
    <mergeCell ref="D2:L2"/>
    <mergeCell ref="A1:A4"/>
    <mergeCell ref="D3:L3"/>
  </mergeCells>
  <hyperlinks>
    <hyperlink ref="A1" location="Hoja1!A1" display="Índice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zoomScale="60" zoomScaleNormal="60" zoomScaleSheetLayoutView="30" workbookViewId="0">
      <selection activeCell="B7" sqref="B7"/>
    </sheetView>
  </sheetViews>
  <sheetFormatPr baseColWidth="10" defaultColWidth="11.42578125" defaultRowHeight="1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9">
      <c r="A1" s="213" t="s">
        <v>74</v>
      </c>
    </row>
    <row r="2" spans="1:29">
      <c r="A2" s="213"/>
    </row>
    <row r="3" spans="1:29">
      <c r="A3" s="213"/>
    </row>
    <row r="4" spans="1:29" ht="33.75">
      <c r="A4" s="213"/>
      <c r="C4" s="48"/>
      <c r="D4" s="58"/>
      <c r="E4" s="224" t="s">
        <v>58</v>
      </c>
      <c r="F4" s="224"/>
      <c r="G4" s="224"/>
      <c r="H4" s="224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1:29" ht="3" customHeight="1">
      <c r="E5" s="116"/>
      <c r="F5" s="116"/>
      <c r="G5" s="116"/>
      <c r="H5" s="116"/>
    </row>
    <row r="6" spans="1:29" ht="23.25">
      <c r="E6" s="225" t="s">
        <v>167</v>
      </c>
      <c r="F6" s="225"/>
      <c r="G6" s="225"/>
      <c r="H6" s="225"/>
    </row>
    <row r="7" spans="1:29" ht="23.25">
      <c r="E7" s="221" t="s">
        <v>37</v>
      </c>
      <c r="F7" s="222" t="s">
        <v>30</v>
      </c>
      <c r="G7" s="222"/>
      <c r="H7" s="223" t="s">
        <v>15</v>
      </c>
    </row>
    <row r="8" spans="1:29" ht="23.25">
      <c r="E8" s="221"/>
      <c r="F8" s="62" t="s">
        <v>34</v>
      </c>
      <c r="G8" s="62" t="s">
        <v>35</v>
      </c>
      <c r="H8" s="223"/>
    </row>
    <row r="9" spans="1:29" ht="30" customHeight="1">
      <c r="E9" s="63" t="str">
        <f>'03TEEA'!D6</f>
        <v>Escuela de Graduados de Altos Estudio Estratégico (EGAEE).</v>
      </c>
      <c r="F9" s="50">
        <f>'02TF'!E14</f>
        <v>83</v>
      </c>
      <c r="G9" s="50">
        <f>'02TF'!F14</f>
        <v>38</v>
      </c>
      <c r="H9" s="50">
        <f>SUM(F9:G9)</f>
        <v>121</v>
      </c>
    </row>
    <row r="10" spans="1:29" ht="30" customHeight="1">
      <c r="E10" s="64" t="str">
        <f>'03TEEA'!D7</f>
        <v>Escuela de Graduados En Derechos Humanos y Derecho Internacional Humanitario (EGDDHHyDIH).</v>
      </c>
      <c r="F10" s="50">
        <f>'02TF'!E15</f>
        <v>37</v>
      </c>
      <c r="G10" s="50">
        <f>'02TF'!F15</f>
        <v>3</v>
      </c>
      <c r="H10" s="50">
        <f t="shared" ref="H10:H17" si="0">SUM(F10:G10)</f>
        <v>40</v>
      </c>
    </row>
    <row r="11" spans="1:29" ht="30" customHeight="1">
      <c r="E11" s="64" t="str">
        <f>'03TEEA'!D8</f>
        <v>Escuela de Graduados de Comando y Estado Mayor Conjunto (EGCEMC).</v>
      </c>
      <c r="F11" s="50">
        <f>'02TF'!E16</f>
        <v>27</v>
      </c>
      <c r="G11" s="50">
        <f>'02TF'!F16</f>
        <v>3</v>
      </c>
      <c r="H11" s="50">
        <f t="shared" si="0"/>
        <v>30</v>
      </c>
    </row>
    <row r="12" spans="1:29" ht="30" customHeight="1">
      <c r="E12" s="65" t="str">
        <f>'03TEEA'!D9</f>
        <v>Academia Militar "Batalla de las Carreras" (AMBC).</v>
      </c>
      <c r="F12" s="50">
        <f>'02TF'!E17</f>
        <v>389</v>
      </c>
      <c r="G12" s="50">
        <f>'02TF'!F17</f>
        <v>91</v>
      </c>
      <c r="H12" s="50">
        <f t="shared" si="0"/>
        <v>480</v>
      </c>
    </row>
    <row r="13" spans="1:29" ht="41.25" customHeight="1">
      <c r="E13" s="64" t="str">
        <f>'03TEEA'!D10</f>
        <v>Escuela de Graduados de Estudios Militares del ERD, “Mayor General Ramiro Matos González, E.N.” (EGEMERD).</v>
      </c>
      <c r="F13" s="50">
        <f>'02TF'!E18</f>
        <v>27</v>
      </c>
      <c r="G13" s="50">
        <f>'02TF'!F18</f>
        <v>0</v>
      </c>
      <c r="H13" s="50">
        <f t="shared" si="0"/>
        <v>27</v>
      </c>
    </row>
    <row r="14" spans="1:29" ht="30" customHeight="1">
      <c r="E14" s="64" t="str">
        <f>'03TEEA'!D11</f>
        <v>Academia Naval Vicealmirante “Cesar de Windt Lavandier” ARD.</v>
      </c>
      <c r="F14" s="50">
        <f>'02TF'!E19</f>
        <v>122</v>
      </c>
      <c r="G14" s="50">
        <f>'02TF'!F19</f>
        <v>31</v>
      </c>
      <c r="H14" s="50">
        <f t="shared" si="0"/>
        <v>153</v>
      </c>
    </row>
    <row r="15" spans="1:29" ht="30" customHeight="1">
      <c r="E15" s="64" t="str">
        <f>'03TEEA'!D12</f>
        <v>Escuela de Graduados de Comando y Estado Mayor Naval (EGCEMN).</v>
      </c>
      <c r="F15" s="50">
        <f>'02TF'!E20</f>
        <v>16</v>
      </c>
      <c r="G15" s="50">
        <f>'02TF'!F20</f>
        <v>0</v>
      </c>
      <c r="H15" s="50">
        <f t="shared" si="0"/>
        <v>16</v>
      </c>
    </row>
    <row r="16" spans="1:29" ht="30" customHeight="1">
      <c r="E16" s="64" t="str">
        <f>'03TEEA'!D13</f>
        <v>Academia Aérea “Frank Andrés Feliz Miranda” FARD.</v>
      </c>
      <c r="F16" s="50">
        <f>'02TF'!E21</f>
        <v>123</v>
      </c>
      <c r="G16" s="50">
        <f>'02TF'!F21</f>
        <v>27</v>
      </c>
      <c r="H16" s="50">
        <f t="shared" si="0"/>
        <v>150</v>
      </c>
    </row>
    <row r="17" spans="5:8" ht="30" customHeight="1">
      <c r="E17" s="64" t="str">
        <f>'03TEEA'!D14</f>
        <v>Escuela de Graduados de Comando y Estado Mayor Aéreo, (EGCEMA).</v>
      </c>
      <c r="F17" s="50">
        <f>'02TF'!E22</f>
        <v>13</v>
      </c>
      <c r="G17" s="50">
        <f>'02TF'!F22</f>
        <v>2</v>
      </c>
      <c r="H17" s="50">
        <f t="shared" si="0"/>
        <v>15</v>
      </c>
    </row>
    <row r="18" spans="5:8" ht="23.25">
      <c r="E18" s="53" t="s">
        <v>36</v>
      </c>
      <c r="F18" s="66">
        <f>SUM(F9:F17)</f>
        <v>837</v>
      </c>
      <c r="G18" s="66">
        <f>SUM(G9:G17)</f>
        <v>195</v>
      </c>
      <c r="H18" s="67">
        <f>SUM(H9:H17)</f>
        <v>1032</v>
      </c>
    </row>
    <row r="23" spans="5:8">
      <c r="G23" t="s">
        <v>50</v>
      </c>
    </row>
    <row r="29" spans="5:8">
      <c r="G29" t="s">
        <v>50</v>
      </c>
    </row>
  </sheetData>
  <mergeCells count="6">
    <mergeCell ref="E7:E8"/>
    <mergeCell ref="F7:G7"/>
    <mergeCell ref="H7:H8"/>
    <mergeCell ref="E4:H4"/>
    <mergeCell ref="A1:A4"/>
    <mergeCell ref="E6:H6"/>
  </mergeCells>
  <hyperlinks>
    <hyperlink ref="A1:A4" location="Hoja1!A1" display="Índice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zoomScale="80" zoomScaleNormal="80" workbookViewId="0">
      <selection activeCell="A4" sqref="A4"/>
    </sheetView>
  </sheetViews>
  <sheetFormatPr baseColWidth="10" defaultColWidth="11.42578125" defaultRowHeight="1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>
      <c r="A1" s="230" t="s">
        <v>74</v>
      </c>
    </row>
    <row r="2" spans="1:13" ht="22.5" customHeight="1">
      <c r="A2" s="230"/>
      <c r="C2" s="228" t="s">
        <v>168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5" customHeight="1">
      <c r="A3" s="68"/>
      <c r="C3" s="231" t="s">
        <v>167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5" customHeight="1">
      <c r="A4" s="68"/>
    </row>
    <row r="5" spans="1:13" ht="18.75" customHeight="1">
      <c r="A5" s="68"/>
      <c r="D5" s="226" t="s">
        <v>60</v>
      </c>
      <c r="E5" s="227"/>
      <c r="F5" s="227"/>
    </row>
    <row r="6" spans="1:13" ht="15.75">
      <c r="D6" s="17" t="s">
        <v>30</v>
      </c>
      <c r="E6" s="17" t="s">
        <v>33</v>
      </c>
      <c r="F6" s="17" t="s">
        <v>28</v>
      </c>
    </row>
    <row r="7" spans="1:13" ht="15.75">
      <c r="D7" s="18" t="s">
        <v>31</v>
      </c>
      <c r="E7" s="18">
        <f>SUM('01RGI'!E26)</f>
        <v>195</v>
      </c>
      <c r="F7" s="19">
        <f>E7/$E$9</f>
        <v>0.18895348837209303</v>
      </c>
    </row>
    <row r="8" spans="1:13" ht="15.75">
      <c r="D8" s="18" t="s">
        <v>32</v>
      </c>
      <c r="E8" s="18">
        <f>SUM('01RGI'!E27)</f>
        <v>837</v>
      </c>
      <c r="F8" s="19">
        <f>E8/$E$9</f>
        <v>0.81104651162790697</v>
      </c>
    </row>
    <row r="9" spans="1:13" ht="15.75">
      <c r="D9" s="17" t="s">
        <v>15</v>
      </c>
      <c r="E9" s="52">
        <f>SUM(E7:E8)</f>
        <v>1032</v>
      </c>
      <c r="F9" s="51">
        <f>SUM(F7:F8)</f>
        <v>1</v>
      </c>
    </row>
  </sheetData>
  <mergeCells count="4">
    <mergeCell ref="D5:F5"/>
    <mergeCell ref="C2:M2"/>
    <mergeCell ref="A1:A2"/>
    <mergeCell ref="C3:M3"/>
  </mergeCells>
  <hyperlinks>
    <hyperlink ref="A1:A2" location="Hoja1!A1" display="Índice"/>
  </hyperlinks>
  <pageMargins left="0.7" right="0.7" top="0.75" bottom="0.75" header="0.3" footer="0.3"/>
  <pageSetup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showGridLines="0" zoomScale="90" zoomScaleNormal="90" workbookViewId="0">
      <selection activeCell="A8" sqref="A8"/>
    </sheetView>
  </sheetViews>
  <sheetFormatPr baseColWidth="10" defaultColWidth="11.42578125" defaultRowHeight="15"/>
  <cols>
    <col min="1" max="1" width="11.42578125" style="1"/>
    <col min="2" max="2" width="5.85546875" style="1" customWidth="1"/>
    <col min="3" max="3" width="41.85546875" style="1" customWidth="1"/>
    <col min="4" max="4" width="38.28515625" style="1" customWidth="1"/>
    <col min="5" max="5" width="14.28515625" style="1" customWidth="1"/>
    <col min="6" max="10" width="5.28515625" style="1" customWidth="1"/>
    <col min="11" max="12" width="5" style="1" customWidth="1"/>
    <col min="13" max="14" width="4.85546875" style="1" customWidth="1"/>
    <col min="15" max="18" width="5.42578125" style="1" customWidth="1"/>
    <col min="19" max="19" width="7.140625" style="1" bestFit="1" customWidth="1"/>
    <col min="20" max="16384" width="11.42578125" style="1"/>
  </cols>
  <sheetData>
    <row r="1" spans="1:38" ht="80.25" customHeight="1">
      <c r="A1" s="242" t="s">
        <v>74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s="87" customFormat="1" ht="18.75" customHeight="1">
      <c r="A2" s="242"/>
      <c r="B2" s="246" t="s">
        <v>82</v>
      </c>
      <c r="C2" s="246"/>
      <c r="D2" s="246"/>
      <c r="E2" s="24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s="87" customFormat="1" ht="15.75" customHeight="1">
      <c r="A3" s="242"/>
      <c r="B3" s="247" t="s">
        <v>0</v>
      </c>
      <c r="C3" s="247"/>
      <c r="D3" s="247"/>
      <c r="E3" s="247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</row>
    <row r="4" spans="1:38" s="87" customFormat="1" ht="15.75" customHeight="1">
      <c r="A4" s="242"/>
      <c r="B4" s="247" t="s">
        <v>1</v>
      </c>
      <c r="C4" s="247"/>
      <c r="D4" s="247"/>
      <c r="E4" s="247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</row>
    <row r="5" spans="1:38">
      <c r="B5" s="90"/>
      <c r="C5" s="91"/>
      <c r="D5" s="91"/>
      <c r="E5" s="9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</row>
    <row r="6" spans="1:38" ht="15.75">
      <c r="B6" s="248" t="s">
        <v>83</v>
      </c>
      <c r="C6" s="248"/>
      <c r="D6" s="248"/>
      <c r="E6" s="248"/>
      <c r="F6" s="6"/>
      <c r="G6" s="6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ht="18.75">
      <c r="B7" s="249" t="s">
        <v>84</v>
      </c>
      <c r="C7" s="249"/>
      <c r="D7" s="249"/>
      <c r="E7" s="249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9" spans="1:38" ht="15.75">
      <c r="D9" s="36"/>
      <c r="E9" s="36"/>
      <c r="F9" s="35"/>
      <c r="G9" s="32"/>
      <c r="H9" s="32"/>
      <c r="I9" s="35"/>
      <c r="J9" s="32"/>
      <c r="K9" s="32"/>
      <c r="L9" s="35"/>
      <c r="M9" s="32"/>
      <c r="N9" s="32"/>
      <c r="O9" s="35"/>
      <c r="P9" s="32"/>
      <c r="Q9" s="32"/>
      <c r="R9" s="35"/>
    </row>
    <row r="10" spans="1:38" ht="21.75" customHeight="1">
      <c r="B10" s="120" t="s">
        <v>85</v>
      </c>
      <c r="C10" s="120" t="s">
        <v>86</v>
      </c>
      <c r="D10" s="120" t="s">
        <v>87</v>
      </c>
      <c r="E10" s="120" t="s">
        <v>88</v>
      </c>
      <c r="F10" s="35"/>
      <c r="G10" s="32"/>
      <c r="H10" s="32"/>
      <c r="I10" s="35"/>
      <c r="J10" s="32"/>
      <c r="K10" s="32"/>
      <c r="L10" s="35"/>
      <c r="M10" s="32"/>
      <c r="N10" s="32"/>
      <c r="O10" s="35"/>
      <c r="P10" s="32"/>
      <c r="Q10" s="32"/>
      <c r="R10" s="35"/>
    </row>
    <row r="11" spans="1:38" ht="43.5" hidden="1" customHeight="1">
      <c r="B11" s="94">
        <v>1</v>
      </c>
      <c r="C11" s="95" t="s">
        <v>89</v>
      </c>
      <c r="D11" s="95" t="s">
        <v>90</v>
      </c>
      <c r="E11" s="96">
        <v>0</v>
      </c>
      <c r="F11" s="35"/>
      <c r="G11" s="32"/>
      <c r="H11" s="32"/>
      <c r="I11" s="35"/>
      <c r="J11" s="32"/>
      <c r="K11" s="32"/>
      <c r="L11" s="35"/>
      <c r="M11" s="32"/>
      <c r="N11" s="32"/>
      <c r="O11" s="35"/>
      <c r="P11" s="32"/>
      <c r="Q11" s="32"/>
      <c r="R11" s="35"/>
    </row>
    <row r="12" spans="1:38" ht="31.5" customHeight="1">
      <c r="B12" s="232">
        <v>1</v>
      </c>
      <c r="C12" s="235" t="s">
        <v>91</v>
      </c>
      <c r="D12" s="103" t="s">
        <v>92</v>
      </c>
      <c r="E12" s="97">
        <v>66</v>
      </c>
      <c r="F12" s="35"/>
      <c r="G12" s="32"/>
      <c r="H12" s="32"/>
      <c r="I12" s="35"/>
      <c r="J12" s="32"/>
      <c r="K12" s="32"/>
      <c r="L12" s="35"/>
      <c r="M12" s="32"/>
      <c r="N12" s="32"/>
      <c r="O12" s="35"/>
      <c r="P12" s="32"/>
      <c r="Q12" s="32"/>
      <c r="R12" s="35"/>
    </row>
    <row r="13" spans="1:38" ht="21.75" customHeight="1">
      <c r="B13" s="234"/>
      <c r="C13" s="237"/>
      <c r="D13" s="103" t="s">
        <v>93</v>
      </c>
      <c r="E13" s="97">
        <v>0</v>
      </c>
      <c r="F13" s="35"/>
      <c r="G13" s="32"/>
      <c r="H13" s="32"/>
      <c r="I13" s="35"/>
      <c r="J13" s="32"/>
      <c r="K13" s="32"/>
      <c r="L13" s="35"/>
      <c r="M13" s="32"/>
      <c r="N13" s="32"/>
      <c r="O13" s="35"/>
      <c r="P13" s="32"/>
      <c r="Q13" s="32"/>
      <c r="R13" s="35"/>
    </row>
    <row r="14" spans="1:38" ht="21" customHeight="1">
      <c r="B14" s="232">
        <v>2</v>
      </c>
      <c r="C14" s="235" t="s">
        <v>94</v>
      </c>
      <c r="D14" s="103" t="s">
        <v>95</v>
      </c>
      <c r="E14" s="97">
        <v>5</v>
      </c>
      <c r="F14" s="35"/>
      <c r="G14" s="32"/>
      <c r="H14" s="32"/>
      <c r="I14" s="35"/>
      <c r="J14" s="32"/>
      <c r="K14" s="32"/>
      <c r="L14" s="35"/>
      <c r="M14" s="32"/>
      <c r="N14" s="32"/>
      <c r="O14" s="35"/>
      <c r="P14" s="32"/>
      <c r="Q14" s="32"/>
      <c r="R14" s="35"/>
    </row>
    <row r="15" spans="1:38" ht="26.25" customHeight="1">
      <c r="B15" s="233"/>
      <c r="C15" s="236"/>
      <c r="D15" s="103" t="s">
        <v>96</v>
      </c>
      <c r="E15" s="97">
        <v>8</v>
      </c>
      <c r="F15" s="35"/>
      <c r="G15" s="32"/>
      <c r="H15" s="32"/>
      <c r="I15" s="35"/>
      <c r="J15" s="32"/>
      <c r="K15" s="32"/>
      <c r="L15" s="35"/>
      <c r="M15" s="32"/>
      <c r="N15" s="32"/>
      <c r="O15" s="35"/>
      <c r="P15" s="32"/>
      <c r="Q15" s="32"/>
      <c r="R15" s="35"/>
    </row>
    <row r="16" spans="1:38" ht="21.75" customHeight="1">
      <c r="B16" s="233"/>
      <c r="C16" s="236"/>
      <c r="D16" s="103" t="s">
        <v>97</v>
      </c>
      <c r="E16" s="97">
        <v>28</v>
      </c>
      <c r="F16" s="35"/>
      <c r="G16" s="32"/>
      <c r="H16" s="32"/>
      <c r="I16" s="35"/>
      <c r="J16" s="32"/>
      <c r="K16" s="32"/>
      <c r="L16" s="35"/>
      <c r="M16" s="32"/>
      <c r="N16" s="32"/>
      <c r="O16" s="35"/>
      <c r="P16" s="32"/>
      <c r="Q16" s="32"/>
      <c r="R16" s="35"/>
    </row>
    <row r="17" spans="2:18" ht="16.5" customHeight="1">
      <c r="B17" s="234"/>
      <c r="C17" s="237"/>
      <c r="D17" s="103" t="s">
        <v>98</v>
      </c>
      <c r="E17" s="97">
        <v>30</v>
      </c>
      <c r="F17" s="35"/>
      <c r="G17" s="32"/>
      <c r="H17" s="32"/>
      <c r="I17" s="35"/>
      <c r="J17" s="32"/>
      <c r="K17" s="32"/>
      <c r="L17" s="35"/>
      <c r="M17" s="32"/>
      <c r="N17" s="32"/>
      <c r="O17" s="35"/>
      <c r="P17" s="32"/>
      <c r="Q17" s="32"/>
      <c r="R17" s="35"/>
    </row>
    <row r="18" spans="2:18" ht="33" customHeight="1">
      <c r="B18" s="99">
        <v>3</v>
      </c>
      <c r="C18" s="98" t="s">
        <v>99</v>
      </c>
      <c r="D18" s="143" t="s">
        <v>100</v>
      </c>
      <c r="E18" s="97">
        <v>0</v>
      </c>
      <c r="F18" s="35"/>
      <c r="G18" s="32"/>
      <c r="H18" s="32"/>
      <c r="I18" s="35"/>
      <c r="J18" s="32"/>
      <c r="K18" s="32"/>
      <c r="L18" s="35"/>
      <c r="M18" s="32"/>
      <c r="N18" s="32"/>
      <c r="O18" s="35"/>
      <c r="P18" s="32"/>
      <c r="Q18" s="32"/>
      <c r="R18" s="35"/>
    </row>
    <row r="19" spans="2:18" ht="28.5" customHeight="1">
      <c r="B19" s="243">
        <v>4</v>
      </c>
      <c r="C19" s="244" t="s">
        <v>101</v>
      </c>
      <c r="D19" s="100" t="s">
        <v>102</v>
      </c>
      <c r="E19" s="97">
        <v>4</v>
      </c>
      <c r="F19" s="35"/>
      <c r="G19" s="32"/>
      <c r="H19" s="32"/>
      <c r="I19" s="35"/>
      <c r="J19" s="32"/>
      <c r="K19" s="32"/>
      <c r="L19" s="35"/>
      <c r="M19" s="32"/>
      <c r="N19" s="32"/>
      <c r="O19" s="35"/>
      <c r="P19" s="32"/>
      <c r="Q19" s="32"/>
      <c r="R19" s="35"/>
    </row>
    <row r="20" spans="2:18" ht="27.75" customHeight="1">
      <c r="B20" s="243"/>
      <c r="C20" s="245"/>
      <c r="D20" s="101" t="s">
        <v>103</v>
      </c>
      <c r="E20" s="97">
        <v>29</v>
      </c>
      <c r="F20" s="35"/>
      <c r="G20" s="32"/>
      <c r="H20" s="32"/>
      <c r="I20" s="35"/>
      <c r="J20" s="32"/>
      <c r="K20" s="32"/>
      <c r="L20" s="35"/>
      <c r="M20" s="32"/>
      <c r="N20" s="32"/>
      <c r="O20" s="35"/>
      <c r="P20" s="32"/>
      <c r="Q20" s="32"/>
      <c r="R20" s="35"/>
    </row>
    <row r="21" spans="2:18" ht="30" customHeight="1">
      <c r="B21" s="102">
        <v>5</v>
      </c>
      <c r="C21" s="98" t="s">
        <v>104</v>
      </c>
      <c r="D21" s="101" t="s">
        <v>105</v>
      </c>
      <c r="E21" s="97">
        <v>49</v>
      </c>
      <c r="F21" s="35"/>
      <c r="G21" s="32"/>
      <c r="H21" s="32"/>
      <c r="I21" s="35"/>
      <c r="J21" s="32"/>
      <c r="K21" s="32"/>
      <c r="L21" s="35"/>
      <c r="M21" s="32"/>
      <c r="N21" s="32"/>
      <c r="O21" s="35"/>
      <c r="P21" s="32"/>
      <c r="Q21" s="32"/>
      <c r="R21" s="35"/>
    </row>
    <row r="22" spans="2:18" ht="20.25" customHeight="1">
      <c r="B22" s="232">
        <v>6</v>
      </c>
      <c r="C22" s="235" t="s">
        <v>106</v>
      </c>
      <c r="D22" s="103" t="s">
        <v>107</v>
      </c>
      <c r="E22" s="97">
        <v>30</v>
      </c>
      <c r="F22" s="35"/>
      <c r="G22" s="32"/>
      <c r="H22" s="32"/>
      <c r="I22" s="35"/>
      <c r="J22" s="32"/>
      <c r="K22" s="32"/>
      <c r="L22" s="35"/>
      <c r="M22" s="32"/>
      <c r="N22" s="32"/>
      <c r="O22" s="35"/>
      <c r="P22" s="32"/>
      <c r="Q22" s="32"/>
      <c r="R22" s="35"/>
    </row>
    <row r="23" spans="2:18" ht="23.25" customHeight="1">
      <c r="B23" s="234"/>
      <c r="C23" s="237"/>
      <c r="D23" s="103" t="s">
        <v>108</v>
      </c>
      <c r="E23" s="97">
        <v>30</v>
      </c>
      <c r="F23" s="35"/>
      <c r="G23" s="32"/>
      <c r="H23" s="32"/>
      <c r="I23" s="35"/>
      <c r="J23" s="32"/>
      <c r="K23" s="32"/>
      <c r="L23" s="35"/>
      <c r="M23" s="32"/>
      <c r="N23" s="32"/>
      <c r="O23" s="35"/>
      <c r="P23" s="32"/>
      <c r="Q23" s="32"/>
      <c r="R23" s="35"/>
    </row>
    <row r="24" spans="2:18" ht="18.75" customHeight="1">
      <c r="B24" s="232">
        <v>7</v>
      </c>
      <c r="C24" s="235" t="s">
        <v>109</v>
      </c>
      <c r="D24" s="103" t="s">
        <v>110</v>
      </c>
      <c r="E24" s="97">
        <v>0</v>
      </c>
      <c r="F24" s="35"/>
      <c r="G24" s="32"/>
      <c r="H24" s="32"/>
      <c r="I24" s="35"/>
      <c r="J24" s="32"/>
      <c r="K24" s="32"/>
      <c r="L24" s="35"/>
      <c r="M24" s="32"/>
      <c r="N24" s="32"/>
      <c r="O24" s="35"/>
      <c r="P24" s="32"/>
      <c r="Q24" s="32"/>
      <c r="R24" s="35"/>
    </row>
    <row r="25" spans="2:18" ht="36" customHeight="1">
      <c r="B25" s="233"/>
      <c r="C25" s="236"/>
      <c r="D25" s="103" t="s">
        <v>111</v>
      </c>
      <c r="E25" s="97">
        <v>0</v>
      </c>
      <c r="F25" s="35"/>
      <c r="G25" s="32"/>
      <c r="H25" s="32"/>
      <c r="I25" s="35"/>
      <c r="J25" s="32"/>
      <c r="K25" s="32"/>
      <c r="L25" s="35"/>
      <c r="M25" s="32"/>
      <c r="N25" s="32"/>
      <c r="O25" s="35"/>
      <c r="P25" s="32"/>
      <c r="Q25" s="32"/>
      <c r="R25" s="35"/>
    </row>
    <row r="26" spans="2:18" ht="19.5" customHeight="1">
      <c r="B26" s="234"/>
      <c r="C26" s="237"/>
      <c r="D26" s="103" t="s">
        <v>112</v>
      </c>
      <c r="E26" s="97">
        <v>0</v>
      </c>
      <c r="F26" s="35"/>
      <c r="G26" s="32"/>
      <c r="H26" s="32"/>
      <c r="I26" s="35"/>
      <c r="J26" s="32"/>
      <c r="K26" s="32"/>
      <c r="L26" s="35"/>
      <c r="M26" s="32"/>
      <c r="N26" s="32"/>
      <c r="O26" s="35"/>
      <c r="P26" s="32"/>
      <c r="Q26" s="32"/>
      <c r="R26" s="35"/>
    </row>
    <row r="27" spans="2:18" ht="34.5" customHeight="1">
      <c r="B27" s="232">
        <v>8</v>
      </c>
      <c r="C27" s="238" t="s">
        <v>113</v>
      </c>
      <c r="D27" s="104" t="s">
        <v>114</v>
      </c>
      <c r="E27" s="97">
        <v>0</v>
      </c>
      <c r="F27" s="35"/>
      <c r="G27" s="32"/>
      <c r="H27" s="32"/>
      <c r="I27" s="35"/>
      <c r="J27" s="32"/>
      <c r="K27" s="32"/>
      <c r="L27" s="35"/>
      <c r="M27" s="32"/>
      <c r="N27" s="32"/>
      <c r="O27" s="35"/>
      <c r="P27" s="32"/>
      <c r="Q27" s="32"/>
      <c r="R27" s="35"/>
    </row>
    <row r="28" spans="2:18" ht="47.25" customHeight="1">
      <c r="B28" s="233"/>
      <c r="C28" s="238"/>
      <c r="D28" s="104" t="s">
        <v>115</v>
      </c>
      <c r="E28" s="97">
        <v>31</v>
      </c>
      <c r="F28" s="35"/>
      <c r="G28" s="32"/>
      <c r="H28" s="32"/>
      <c r="I28" s="35"/>
      <c r="J28" s="32"/>
      <c r="K28" s="32"/>
      <c r="L28" s="35"/>
      <c r="M28" s="32"/>
      <c r="N28" s="32"/>
      <c r="O28" s="35"/>
      <c r="P28" s="32"/>
      <c r="Q28" s="32"/>
      <c r="R28" s="35"/>
    </row>
    <row r="29" spans="2:18" ht="33" customHeight="1">
      <c r="B29" s="233"/>
      <c r="C29" s="238"/>
      <c r="D29" s="104" t="s">
        <v>116</v>
      </c>
      <c r="E29" s="97">
        <v>72</v>
      </c>
      <c r="F29" s="35"/>
      <c r="G29" s="32"/>
      <c r="H29" s="32"/>
      <c r="I29" s="35"/>
      <c r="J29" s="32"/>
      <c r="K29" s="32"/>
      <c r="L29" s="35"/>
      <c r="M29" s="32"/>
      <c r="N29" s="32"/>
      <c r="O29" s="35"/>
      <c r="P29" s="32"/>
      <c r="Q29" s="32"/>
      <c r="R29" s="35"/>
    </row>
    <row r="30" spans="2:18" ht="33" customHeight="1">
      <c r="B30" s="233"/>
      <c r="C30" s="238"/>
      <c r="D30" s="104" t="s">
        <v>117</v>
      </c>
      <c r="E30" s="97">
        <v>19</v>
      </c>
      <c r="F30" s="35"/>
      <c r="G30" s="32"/>
      <c r="H30" s="32"/>
      <c r="I30" s="35"/>
      <c r="J30" s="32"/>
      <c r="K30" s="32"/>
      <c r="L30" s="35"/>
      <c r="M30" s="32"/>
      <c r="N30" s="32"/>
      <c r="O30" s="35"/>
      <c r="P30" s="32"/>
      <c r="Q30" s="32"/>
      <c r="R30" s="35"/>
    </row>
    <row r="31" spans="2:18" ht="21" customHeight="1">
      <c r="B31" s="234"/>
      <c r="C31" s="238"/>
      <c r="D31" s="104" t="s">
        <v>118</v>
      </c>
      <c r="E31" s="97">
        <v>38</v>
      </c>
      <c r="F31" s="35"/>
      <c r="G31" s="32"/>
      <c r="H31" s="32"/>
      <c r="I31" s="35"/>
      <c r="J31" s="32"/>
      <c r="K31" s="32"/>
      <c r="L31" s="35"/>
      <c r="M31" s="32"/>
      <c r="N31" s="32"/>
      <c r="O31" s="35"/>
      <c r="P31" s="32"/>
      <c r="Q31" s="32"/>
      <c r="R31" s="35"/>
    </row>
    <row r="32" spans="2:18" ht="25.5" customHeight="1">
      <c r="B32" s="239" t="s">
        <v>119</v>
      </c>
      <c r="C32" s="240"/>
      <c r="D32" s="241"/>
      <c r="E32" s="124">
        <f>SUM(E11:E31)</f>
        <v>439</v>
      </c>
    </row>
  </sheetData>
  <mergeCells count="19">
    <mergeCell ref="B22:B23"/>
    <mergeCell ref="C22:C23"/>
    <mergeCell ref="B2:E2"/>
    <mergeCell ref="B3:E3"/>
    <mergeCell ref="B4:E4"/>
    <mergeCell ref="B6:E6"/>
    <mergeCell ref="B7:E7"/>
    <mergeCell ref="B12:B13"/>
    <mergeCell ref="C12:C13"/>
    <mergeCell ref="A1:A4"/>
    <mergeCell ref="B14:B17"/>
    <mergeCell ref="C14:C17"/>
    <mergeCell ref="B19:B20"/>
    <mergeCell ref="C19:C20"/>
    <mergeCell ref="B24:B26"/>
    <mergeCell ref="C24:C26"/>
    <mergeCell ref="B27:B31"/>
    <mergeCell ref="C27:C31"/>
    <mergeCell ref="B32:D32"/>
  </mergeCells>
  <hyperlinks>
    <hyperlink ref="A1:A4" location="Hoja1!A1" display="Índice"/>
  </hyperlinks>
  <pageMargins left="0.7" right="0.7" top="0.75" bottom="0.75" header="0.3" footer="0.3"/>
  <pageSetup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90" zoomScaleNormal="90" zoomScaleSheetLayoutView="100" workbookViewId="0">
      <selection sqref="A1:A4"/>
    </sheetView>
  </sheetViews>
  <sheetFormatPr baseColWidth="10" defaultColWidth="11.42578125" defaultRowHeight="15"/>
  <cols>
    <col min="1" max="1" width="10.42578125" customWidth="1"/>
    <col min="2" max="2" width="5.140625" customWidth="1"/>
    <col min="3" max="3" width="47.42578125" customWidth="1"/>
    <col min="4" max="4" width="38.7109375" bestFit="1" customWidth="1"/>
    <col min="5" max="5" width="15.5703125" customWidth="1"/>
  </cols>
  <sheetData>
    <row r="1" spans="1:26" ht="75" customHeight="1">
      <c r="A1" s="242" t="s">
        <v>74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6" s="87" customFormat="1" ht="18.75">
      <c r="A2" s="242"/>
      <c r="B2" s="262" t="s">
        <v>82</v>
      </c>
      <c r="C2" s="262"/>
      <c r="D2" s="262"/>
      <c r="E2" s="262"/>
      <c r="F2" s="10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5"/>
    </row>
    <row r="3" spans="1:26" s="87" customFormat="1" ht="18.75">
      <c r="A3" s="242"/>
      <c r="B3" s="262" t="s">
        <v>0</v>
      </c>
      <c r="C3" s="262"/>
      <c r="D3" s="262"/>
      <c r="E3" s="262"/>
      <c r="F3" s="10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8"/>
    </row>
    <row r="4" spans="1:26" s="87" customFormat="1" ht="18.75">
      <c r="A4" s="242"/>
      <c r="B4" s="262" t="s">
        <v>1</v>
      </c>
      <c r="C4" s="262"/>
      <c r="D4" s="262"/>
      <c r="E4" s="262"/>
      <c r="F4" s="10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8"/>
    </row>
    <row r="5" spans="1:26" s="1" customFormat="1" ht="19.5">
      <c r="A5" s="105"/>
      <c r="B5" s="108"/>
      <c r="C5" s="109"/>
      <c r="D5" s="108"/>
      <c r="E5" s="108"/>
      <c r="F5" s="105"/>
    </row>
    <row r="6" spans="1:26" s="1" customFormat="1" ht="15.75">
      <c r="B6" s="248" t="s">
        <v>120</v>
      </c>
      <c r="C6" s="248"/>
      <c r="D6" s="248"/>
      <c r="E6" s="24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1" customFormat="1" ht="18.75">
      <c r="B7" s="263" t="s">
        <v>121</v>
      </c>
      <c r="C7" s="263"/>
      <c r="D7" s="263"/>
      <c r="E7" s="263"/>
      <c r="F7" s="71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6" s="1" customFormat="1" ht="18.75">
      <c r="B8" s="110"/>
      <c r="C8" s="110"/>
      <c r="D8" s="110"/>
      <c r="E8" s="110"/>
      <c r="F8" s="71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6" ht="15.75">
      <c r="B9" s="120" t="s">
        <v>85</v>
      </c>
      <c r="C9" s="120" t="s">
        <v>122</v>
      </c>
      <c r="D9" s="120" t="s">
        <v>87</v>
      </c>
      <c r="E9" s="120" t="s">
        <v>88</v>
      </c>
    </row>
    <row r="10" spans="1:26" ht="22.5" customHeight="1">
      <c r="B10" s="122">
        <v>1</v>
      </c>
      <c r="C10" s="123" t="s">
        <v>123</v>
      </c>
      <c r="D10" s="121" t="s">
        <v>124</v>
      </c>
      <c r="E10" s="125">
        <v>41</v>
      </c>
    </row>
    <row r="11" spans="1:26" ht="18" customHeight="1">
      <c r="B11" s="260">
        <v>2</v>
      </c>
      <c r="C11" s="261" t="s">
        <v>125</v>
      </c>
      <c r="D11" s="111" t="s">
        <v>126</v>
      </c>
      <c r="E11" s="97">
        <v>15</v>
      </c>
    </row>
    <row r="12" spans="1:26" ht="18" customHeight="1">
      <c r="B12" s="260"/>
      <c r="C12" s="261"/>
      <c r="D12" s="111" t="s">
        <v>127</v>
      </c>
      <c r="E12" s="97">
        <v>56</v>
      </c>
    </row>
    <row r="13" spans="1:26">
      <c r="B13" s="260"/>
      <c r="C13" s="261"/>
      <c r="D13" s="111" t="s">
        <v>128</v>
      </c>
      <c r="E13" s="97">
        <v>14</v>
      </c>
    </row>
    <row r="14" spans="1:26" ht="30">
      <c r="B14" s="112">
        <v>3</v>
      </c>
      <c r="C14" s="113" t="s">
        <v>129</v>
      </c>
      <c r="D14" s="111" t="s">
        <v>130</v>
      </c>
      <c r="E14" s="97">
        <v>100</v>
      </c>
    </row>
    <row r="15" spans="1:26" ht="35.25" customHeight="1">
      <c r="B15" s="250">
        <v>4</v>
      </c>
      <c r="C15" s="256" t="s">
        <v>131</v>
      </c>
      <c r="D15" s="111" t="s">
        <v>132</v>
      </c>
      <c r="E15" s="97">
        <v>73</v>
      </c>
    </row>
    <row r="16" spans="1:26" ht="45" customHeight="1">
      <c r="B16" s="258"/>
      <c r="C16" s="259"/>
      <c r="D16" s="111" t="s">
        <v>133</v>
      </c>
      <c r="E16" s="97">
        <v>0</v>
      </c>
    </row>
    <row r="17" spans="2:5" ht="43.5" customHeight="1">
      <c r="B17" s="258"/>
      <c r="C17" s="259"/>
      <c r="D17" s="111" t="s">
        <v>134</v>
      </c>
      <c r="E17" s="97">
        <v>81</v>
      </c>
    </row>
    <row r="18" spans="2:5" ht="38.25" customHeight="1">
      <c r="B18" s="258"/>
      <c r="C18" s="259"/>
      <c r="D18" s="111" t="s">
        <v>135</v>
      </c>
      <c r="E18" s="97">
        <v>0</v>
      </c>
    </row>
    <row r="19" spans="2:5" ht="21" customHeight="1">
      <c r="B19" s="258"/>
      <c r="C19" s="259"/>
      <c r="D19" s="111" t="s">
        <v>136</v>
      </c>
      <c r="E19" s="97">
        <v>16</v>
      </c>
    </row>
    <row r="20" spans="2:5" ht="19.5" customHeight="1">
      <c r="B20" s="258"/>
      <c r="C20" s="259"/>
      <c r="D20" s="111" t="s">
        <v>137</v>
      </c>
      <c r="E20" s="97">
        <v>11</v>
      </c>
    </row>
    <row r="21" spans="2:5" ht="33" customHeight="1">
      <c r="B21" s="251"/>
      <c r="C21" s="257"/>
      <c r="D21" s="111" t="s">
        <v>138</v>
      </c>
      <c r="E21" s="97">
        <v>0</v>
      </c>
    </row>
    <row r="22" spans="2:5" ht="20.25" customHeight="1">
      <c r="B22" s="250">
        <v>5</v>
      </c>
      <c r="C22" s="256" t="s">
        <v>139</v>
      </c>
      <c r="D22" s="114" t="s">
        <v>140</v>
      </c>
      <c r="E22" s="97">
        <v>15</v>
      </c>
    </row>
    <row r="23" spans="2:5" ht="31.5" customHeight="1">
      <c r="B23" s="251"/>
      <c r="C23" s="257"/>
      <c r="D23" s="111" t="s">
        <v>141</v>
      </c>
      <c r="E23" s="97">
        <v>26</v>
      </c>
    </row>
    <row r="24" spans="2:5" ht="21" customHeight="1">
      <c r="B24" s="112">
        <v>6</v>
      </c>
      <c r="C24" s="113" t="s">
        <v>142</v>
      </c>
      <c r="D24" s="111" t="s">
        <v>143</v>
      </c>
      <c r="E24" s="97">
        <v>31</v>
      </c>
    </row>
    <row r="25" spans="2:5" ht="30" customHeight="1">
      <c r="B25" s="250">
        <v>7</v>
      </c>
      <c r="C25" s="256" t="s">
        <v>144</v>
      </c>
      <c r="D25" s="111" t="s">
        <v>145</v>
      </c>
      <c r="E25" s="97">
        <v>37</v>
      </c>
    </row>
    <row r="26" spans="2:5" ht="21" customHeight="1">
      <c r="B26" s="258"/>
      <c r="C26" s="259"/>
      <c r="D26" s="111" t="s">
        <v>146</v>
      </c>
      <c r="E26" s="97">
        <v>19</v>
      </c>
    </row>
    <row r="27" spans="2:5" ht="30" customHeight="1">
      <c r="B27" s="258"/>
      <c r="C27" s="259"/>
      <c r="D27" s="111" t="s">
        <v>147</v>
      </c>
      <c r="E27" s="97">
        <v>166</v>
      </c>
    </row>
    <row r="28" spans="2:5" ht="18" customHeight="1">
      <c r="B28" s="251"/>
      <c r="C28" s="257"/>
      <c r="D28" s="111" t="s">
        <v>148</v>
      </c>
      <c r="E28" s="97">
        <v>22</v>
      </c>
    </row>
    <row r="29" spans="2:5" ht="31.5" customHeight="1">
      <c r="B29" s="250">
        <v>8</v>
      </c>
      <c r="C29" s="256" t="s">
        <v>149</v>
      </c>
      <c r="D29" s="111" t="s">
        <v>150</v>
      </c>
      <c r="E29" s="97">
        <v>9</v>
      </c>
    </row>
    <row r="30" spans="2:5" ht="17.25" customHeight="1">
      <c r="B30" s="251"/>
      <c r="C30" s="257"/>
      <c r="D30" s="111" t="s">
        <v>151</v>
      </c>
      <c r="E30" s="97">
        <v>28</v>
      </c>
    </row>
    <row r="31" spans="2:5" ht="18" customHeight="1">
      <c r="B31" s="250">
        <v>9</v>
      </c>
      <c r="C31" s="256" t="s">
        <v>152</v>
      </c>
      <c r="D31" s="111" t="s">
        <v>153</v>
      </c>
      <c r="E31" s="97">
        <v>27</v>
      </c>
    </row>
    <row r="32" spans="2:5" ht="20.25" customHeight="1">
      <c r="B32" s="251"/>
      <c r="C32" s="257"/>
      <c r="D32" s="111" t="s">
        <v>154</v>
      </c>
      <c r="E32" s="97">
        <v>14</v>
      </c>
    </row>
    <row r="33" spans="2:5" ht="31.5" customHeight="1">
      <c r="B33" s="250">
        <v>10</v>
      </c>
      <c r="C33" s="256" t="s">
        <v>155</v>
      </c>
      <c r="D33" s="111" t="s">
        <v>156</v>
      </c>
      <c r="E33" s="97">
        <v>15</v>
      </c>
    </row>
    <row r="34" spans="2:5" ht="32.25" customHeight="1">
      <c r="B34" s="258"/>
      <c r="C34" s="259"/>
      <c r="D34" s="111" t="s">
        <v>157</v>
      </c>
      <c r="E34" s="97">
        <v>20</v>
      </c>
    </row>
    <row r="35" spans="2:5" ht="20.25" customHeight="1">
      <c r="B35" s="251"/>
      <c r="C35" s="257"/>
      <c r="D35" s="111" t="s">
        <v>158</v>
      </c>
      <c r="E35" s="97">
        <v>25</v>
      </c>
    </row>
    <row r="36" spans="2:5" ht="19.5" customHeight="1">
      <c r="B36" s="250">
        <v>11</v>
      </c>
      <c r="C36" s="252" t="s">
        <v>159</v>
      </c>
      <c r="D36" s="111" t="s">
        <v>160</v>
      </c>
      <c r="E36" s="97">
        <v>4</v>
      </c>
    </row>
    <row r="37" spans="2:5" ht="31.5" customHeight="1">
      <c r="B37" s="251"/>
      <c r="C37" s="253"/>
      <c r="D37" s="111" t="s">
        <v>161</v>
      </c>
      <c r="E37" s="97">
        <v>117</v>
      </c>
    </row>
    <row r="38" spans="2:5" ht="25.5" customHeight="1">
      <c r="B38" s="115"/>
      <c r="C38" s="254" t="s">
        <v>162</v>
      </c>
      <c r="D38" s="255"/>
      <c r="E38" s="120">
        <f>SUM(E11:E36)</f>
        <v>824</v>
      </c>
    </row>
  </sheetData>
  <mergeCells count="23">
    <mergeCell ref="B11:B13"/>
    <mergeCell ref="C11:C13"/>
    <mergeCell ref="B2:E2"/>
    <mergeCell ref="B3:E3"/>
    <mergeCell ref="B4:E4"/>
    <mergeCell ref="B6:E6"/>
    <mergeCell ref="B7:E7"/>
    <mergeCell ref="B36:B37"/>
    <mergeCell ref="C36:C37"/>
    <mergeCell ref="C38:D38"/>
    <mergeCell ref="A1:A4"/>
    <mergeCell ref="B29:B30"/>
    <mergeCell ref="C29:C30"/>
    <mergeCell ref="B31:B32"/>
    <mergeCell ref="C31:C32"/>
    <mergeCell ref="B33:B35"/>
    <mergeCell ref="C33:C35"/>
    <mergeCell ref="B15:B21"/>
    <mergeCell ref="C15:C21"/>
    <mergeCell ref="B22:B23"/>
    <mergeCell ref="C22:C23"/>
    <mergeCell ref="B25:B28"/>
    <mergeCell ref="C25:C28"/>
  </mergeCells>
  <hyperlinks>
    <hyperlink ref="A1:A4" location="Hoja1!A1" display="Índice"/>
  </hyperlink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Hoja1</vt:lpstr>
      <vt:lpstr>01RGI</vt:lpstr>
      <vt:lpstr>02TF</vt:lpstr>
      <vt:lpstr>03TEEA</vt:lpstr>
      <vt:lpstr>04PED</vt:lpstr>
      <vt:lpstr>05RESE</vt:lpstr>
      <vt:lpstr>06TPES</vt:lpstr>
      <vt:lpstr>07Edu.ConA</vt:lpstr>
      <vt:lpstr>08Edu.ConB</vt:lpstr>
      <vt:lpstr>'02TF'!Área_de_impresión</vt:lpstr>
      <vt:lpstr>'03TEEA'!Área_de_impresión</vt:lpstr>
      <vt:lpstr>'04PED'!Área_de_impresión</vt:lpstr>
      <vt:lpstr>'05RESE'!Área_de_impresión</vt:lpstr>
      <vt:lpstr>'06TPES'!Área_de_impresión</vt:lpstr>
      <vt:lpstr>'07Edu.ConA'!Área_de_impresión</vt:lpstr>
      <vt:lpstr>'08Edu.ConB'!Área_de_impresión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alizamel hernandez montilla</cp:lastModifiedBy>
  <cp:lastPrinted>2021-11-12T16:45:03Z</cp:lastPrinted>
  <dcterms:created xsi:type="dcterms:W3CDTF">2021-07-29T12:17:00Z</dcterms:created>
  <dcterms:modified xsi:type="dcterms:W3CDTF">2022-07-05T13:27:44Z</dcterms:modified>
</cp:coreProperties>
</file>